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eren\Dropbox (GSSI)\ICMP Data\Data_IAMP_website\"/>
    </mc:Choice>
  </mc:AlternateContent>
  <xr:revisionPtr revIDLastSave="0" documentId="13_ncr:1_{C8AFF07B-E332-40F0-B4D4-035F8CE08DA9}" xr6:coauthVersionLast="47" xr6:coauthVersionMax="47" xr10:uidLastSave="{00000000-0000-0000-0000-000000000000}"/>
  <bookViews>
    <workbookView xWindow="-90" yWindow="-90" windowWidth="19380" windowHeight="11460" tabRatio="683" firstSheet="5" activeTab="8" xr2:uid="{00000000-000D-0000-FFFF-FFFF00000000}"/>
  </bookViews>
  <sheets>
    <sheet name="Anonymized Registration Data" sheetId="10" r:id="rId1"/>
    <sheet name="ICMP 2012 " sheetId="2" r:id="rId2"/>
    <sheet name="ICMP 2012 - Tables" sheetId="1" r:id="rId3"/>
    <sheet name="ICMP 2015" sheetId="3" r:id="rId4"/>
    <sheet name="ICMP 2015 - Tables" sheetId="5" r:id="rId5"/>
    <sheet name="ICMP 2018" sheetId="6" r:id="rId6"/>
    <sheet name="ICMP 2018 - Tables" sheetId="8" r:id="rId7"/>
    <sheet name="ICMP 2021" sheetId="9" r:id="rId8"/>
    <sheet name="ICMP 2021 - Tables" sheetId="12" r:id="rId9"/>
    <sheet name="Fig.1 (Nationalities)" sheetId="13" r:id="rId10"/>
    <sheet name="Fig.2 (speakers-nationalit.)" sheetId="17" r:id="rId11"/>
    <sheet name="Fig.3 (Leaky pipeline)" sheetId="16" r:id="rId12"/>
    <sheet name="Fig. 6-8 (Speakers)" sheetId="15" r:id="rId13"/>
    <sheet name="Fig. 9 (Attendance)" sheetId="18" r:id="rId14"/>
  </sheets>
  <definedNames>
    <definedName name="_xlnm._FilterDatabase" localSheetId="1" hidden="1">'ICMP 2012 '!$A$1:$D$344</definedName>
    <definedName name="_xlnm._FilterDatabase" localSheetId="3" hidden="1">'ICMP 2015'!$B$1:$D$303</definedName>
    <definedName name="_xlnm._FilterDatabase" localSheetId="5" hidden="1">'ICMP 2018'!$C$1:$D$583</definedName>
    <definedName name="_xlnm._FilterDatabase" localSheetId="7" hidden="1">'ICMP 2021'!$A$1:$E$596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3" i="18" l="1"/>
  <c r="L33" i="18"/>
  <c r="K33" i="18"/>
  <c r="J33" i="18"/>
  <c r="M32" i="18"/>
  <c r="L32" i="18"/>
  <c r="K32" i="18"/>
  <c r="J32" i="18"/>
  <c r="M31" i="18"/>
  <c r="L31" i="18"/>
  <c r="K31" i="18"/>
  <c r="J31" i="18"/>
  <c r="M30" i="18"/>
  <c r="L30" i="18"/>
  <c r="K30" i="18"/>
  <c r="J30" i="18"/>
  <c r="M29" i="18"/>
  <c r="L29" i="18"/>
  <c r="K29" i="18"/>
  <c r="J29" i="18"/>
  <c r="M28" i="18"/>
  <c r="J28" i="18"/>
  <c r="M21" i="18"/>
  <c r="L21" i="18"/>
  <c r="K21" i="18"/>
  <c r="J21" i="18"/>
  <c r="M20" i="18"/>
  <c r="L20" i="18"/>
  <c r="K20" i="18"/>
  <c r="J20" i="18"/>
  <c r="M19" i="18"/>
  <c r="L19" i="18"/>
  <c r="K19" i="18"/>
  <c r="J19" i="18"/>
  <c r="M18" i="18"/>
  <c r="L18" i="18"/>
  <c r="K18" i="18"/>
  <c r="J18" i="18"/>
  <c r="M17" i="18"/>
  <c r="L17" i="18"/>
  <c r="K17" i="18"/>
  <c r="J17" i="18"/>
  <c r="M16" i="18"/>
  <c r="L16" i="18"/>
  <c r="K16" i="18"/>
  <c r="J16" i="18"/>
  <c r="M10" i="18"/>
  <c r="L10" i="18"/>
  <c r="K10" i="18"/>
  <c r="J10" i="18"/>
  <c r="M9" i="18"/>
  <c r="L9" i="18"/>
  <c r="K9" i="18"/>
  <c r="J9" i="18"/>
  <c r="M8" i="18"/>
  <c r="L8" i="18"/>
  <c r="K8" i="18"/>
  <c r="J8" i="18"/>
  <c r="M7" i="18"/>
  <c r="L7" i="18"/>
  <c r="K7" i="18"/>
  <c r="J7" i="18"/>
  <c r="M6" i="18"/>
  <c r="L6" i="18"/>
  <c r="K6" i="18"/>
  <c r="J6" i="18"/>
  <c r="M5" i="18"/>
  <c r="L5" i="18"/>
  <c r="K5" i="18"/>
  <c r="J5" i="18"/>
  <c r="D30" i="17"/>
  <c r="E25" i="17" s="1"/>
  <c r="H30" i="17"/>
  <c r="I29" i="17" s="1"/>
  <c r="B30" i="17"/>
  <c r="C27" i="17" s="1"/>
  <c r="C17" i="17"/>
  <c r="C18" i="17"/>
  <c r="C16" i="17"/>
  <c r="H7" i="17"/>
  <c r="H6" i="17"/>
  <c r="H5" i="17"/>
  <c r="I18" i="17"/>
  <c r="I17" i="17"/>
  <c r="I16" i="17"/>
  <c r="B5" i="17"/>
  <c r="E16" i="17"/>
  <c r="G16" i="17"/>
  <c r="E17" i="17"/>
  <c r="G17" i="17"/>
  <c r="E18" i="17"/>
  <c r="G18" i="17"/>
  <c r="F9" i="17"/>
  <c r="D9" i="17"/>
  <c r="F8" i="17"/>
  <c r="F7" i="17"/>
  <c r="D7" i="17"/>
  <c r="B7" i="17"/>
  <c r="F6" i="17"/>
  <c r="D6" i="17"/>
  <c r="B6" i="17"/>
  <c r="F5" i="17"/>
  <c r="D5" i="17"/>
  <c r="F30" i="17"/>
  <c r="G29" i="17" s="1"/>
  <c r="E9" i="16"/>
  <c r="C29" i="17" l="1"/>
  <c r="G26" i="17"/>
  <c r="I27" i="17"/>
  <c r="G25" i="17"/>
  <c r="E26" i="17"/>
  <c r="E27" i="17"/>
  <c r="G27" i="17"/>
  <c r="E24" i="17"/>
  <c r="E28" i="17"/>
  <c r="G24" i="17"/>
  <c r="G28" i="17"/>
  <c r="C24" i="17"/>
  <c r="F11" i="17"/>
  <c r="G10" i="17" s="1"/>
  <c r="H11" i="17"/>
  <c r="C26" i="17"/>
  <c r="C28" i="17"/>
  <c r="B11" i="17"/>
  <c r="D11" i="17"/>
  <c r="I24" i="17"/>
  <c r="I26" i="17"/>
  <c r="I28" i="17"/>
  <c r="C25" i="17"/>
  <c r="I25" i="17"/>
  <c r="E9" i="17" l="1"/>
  <c r="N16" i="17" s="1"/>
  <c r="E10" i="17"/>
  <c r="C8" i="17"/>
  <c r="M15" i="17" s="1"/>
  <c r="C9" i="17"/>
  <c r="C10" i="17"/>
  <c r="E7" i="17"/>
  <c r="C7" i="17"/>
  <c r="M14" i="17" s="1"/>
  <c r="C5" i="17"/>
  <c r="C6" i="17"/>
  <c r="G6" i="17"/>
  <c r="O13" i="17" s="1"/>
  <c r="G8" i="17"/>
  <c r="O15" i="17" s="1"/>
  <c r="G5" i="17"/>
  <c r="G7" i="17"/>
  <c r="O14" i="17" s="1"/>
  <c r="I10" i="17"/>
  <c r="I8" i="17"/>
  <c r="P15" i="17" s="1"/>
  <c r="G9" i="17"/>
  <c r="O16" i="17" s="1"/>
  <c r="I9" i="17"/>
  <c r="P16" i="17" s="1"/>
  <c r="I6" i="17"/>
  <c r="I5" i="17"/>
  <c r="I7" i="17"/>
  <c r="O12" i="17"/>
  <c r="E6" i="17"/>
  <c r="E8" i="17"/>
  <c r="N15" i="17" s="1"/>
  <c r="E5" i="17"/>
  <c r="M13" i="17" l="1"/>
  <c r="P14" i="17"/>
  <c r="P12" i="17"/>
  <c r="P13" i="17"/>
  <c r="M12" i="17"/>
  <c r="N14" i="17"/>
  <c r="N12" i="17"/>
  <c r="N13" i="17"/>
  <c r="C7" i="15" l="1"/>
  <c r="D7" i="15"/>
  <c r="E7" i="15"/>
  <c r="F7" i="15"/>
  <c r="E8" i="15"/>
  <c r="F8" i="15"/>
  <c r="D11" i="15"/>
  <c r="F11" i="15"/>
  <c r="C14" i="15"/>
  <c r="D14" i="15"/>
</calcChain>
</file>

<file path=xl/sharedStrings.xml><?xml version="1.0" encoding="utf-8"?>
<sst xmlns="http://schemas.openxmlformats.org/spreadsheetml/2006/main" count="8336" uniqueCount="176">
  <si>
    <t>Gender</t>
  </si>
  <si>
    <t>Country</t>
  </si>
  <si>
    <t>Continent</t>
  </si>
  <si>
    <t>f</t>
  </si>
  <si>
    <t>Prof.</t>
  </si>
  <si>
    <t>Russia</t>
  </si>
  <si>
    <t>Canada</t>
  </si>
  <si>
    <t>France</t>
  </si>
  <si>
    <t>Student</t>
  </si>
  <si>
    <t>Denmark</t>
  </si>
  <si>
    <t>Italy</t>
  </si>
  <si>
    <t>Czech Rep</t>
  </si>
  <si>
    <t>Germany</t>
  </si>
  <si>
    <t>m</t>
  </si>
  <si>
    <t>The Netherlands</t>
  </si>
  <si>
    <t>Doctor</t>
  </si>
  <si>
    <t>Austria</t>
  </si>
  <si>
    <t>USA</t>
  </si>
  <si>
    <t>Israel</t>
  </si>
  <si>
    <t>Spain</t>
  </si>
  <si>
    <t>Australia</t>
  </si>
  <si>
    <t>Poland</t>
  </si>
  <si>
    <t>India</t>
  </si>
  <si>
    <t>Romania</t>
  </si>
  <si>
    <t>Switzerland</t>
  </si>
  <si>
    <t>Ukraine</t>
  </si>
  <si>
    <t>Finland</t>
  </si>
  <si>
    <t>Japan</t>
  </si>
  <si>
    <t>United Kingdom</t>
  </si>
  <si>
    <t>Chile</t>
  </si>
  <si>
    <t>China</t>
  </si>
  <si>
    <t>Sweden</t>
  </si>
  <si>
    <t>South Korea</t>
  </si>
  <si>
    <t>Brazil</t>
  </si>
  <si>
    <t>Mexico</t>
  </si>
  <si>
    <t>Malaysia</t>
  </si>
  <si>
    <t>Kuwait</t>
  </si>
  <si>
    <t>Ireland</t>
  </si>
  <si>
    <t>Hungary</t>
  </si>
  <si>
    <t>Asia</t>
  </si>
  <si>
    <t>Europe</t>
  </si>
  <si>
    <t>North America</t>
  </si>
  <si>
    <t>Oceania</t>
  </si>
  <si>
    <t>South America</t>
  </si>
  <si>
    <t>Total</t>
  </si>
  <si>
    <t>ICMP 2012</t>
  </si>
  <si>
    <t xml:space="preserve">Gender </t>
  </si>
  <si>
    <t xml:space="preserve">Country </t>
  </si>
  <si>
    <t>Prof</t>
  </si>
  <si>
    <t xml:space="preserve">Africa </t>
  </si>
  <si>
    <t>United States</t>
  </si>
  <si>
    <t>Iceland</t>
  </si>
  <si>
    <t>Egypt</t>
  </si>
  <si>
    <t>Morocco</t>
  </si>
  <si>
    <t>Colombia</t>
  </si>
  <si>
    <t>Peru</t>
  </si>
  <si>
    <t>Singapore</t>
  </si>
  <si>
    <t>Nigeria</t>
  </si>
  <si>
    <t>Saudi Arabia</t>
  </si>
  <si>
    <t>Russian Federation</t>
  </si>
  <si>
    <t>Czech Republic</t>
  </si>
  <si>
    <t>Belgium</t>
  </si>
  <si>
    <t>Netherlands</t>
  </si>
  <si>
    <t>Turkey</t>
  </si>
  <si>
    <t>Argentina</t>
  </si>
  <si>
    <t>Norway</t>
  </si>
  <si>
    <t>ICMP 2015</t>
  </si>
  <si>
    <t>female</t>
  </si>
  <si>
    <t>male</t>
  </si>
  <si>
    <t>Algeria</t>
  </si>
  <si>
    <t>Professor</t>
  </si>
  <si>
    <t>Armenia</t>
  </si>
  <si>
    <t>Africa</t>
  </si>
  <si>
    <t>Luxembourg</t>
  </si>
  <si>
    <t>Portugal</t>
  </si>
  <si>
    <t>Greece</t>
  </si>
  <si>
    <t>Iran</t>
  </si>
  <si>
    <t>United Arab Emirates</t>
  </si>
  <si>
    <t xml:space="preserve">New Zealand </t>
  </si>
  <si>
    <t>Oman</t>
  </si>
  <si>
    <t>Costa Rica</t>
  </si>
  <si>
    <t>Mali</t>
  </si>
  <si>
    <t xml:space="preserve">Iceland </t>
  </si>
  <si>
    <t>Libanon</t>
  </si>
  <si>
    <t>Kasachstan</t>
  </si>
  <si>
    <t>Liberia</t>
  </si>
  <si>
    <t>Marocco</t>
  </si>
  <si>
    <t>Tot</t>
  </si>
  <si>
    <t>ICMP18</t>
  </si>
  <si>
    <t>Participation</t>
  </si>
  <si>
    <t>Online</t>
  </si>
  <si>
    <t>Onsite</t>
  </si>
  <si>
    <t xml:space="preserve">(1) Academic status </t>
  </si>
  <si>
    <t>(2) Country</t>
  </si>
  <si>
    <t>(3) Continent</t>
  </si>
  <si>
    <t xml:space="preserve">(4) Gender </t>
  </si>
  <si>
    <t xml:space="preserve">Europe </t>
  </si>
  <si>
    <t>New Zealand</t>
  </si>
  <si>
    <t xml:space="preserve">Norway </t>
  </si>
  <si>
    <t>Texas</t>
  </si>
  <si>
    <t>Academic Status</t>
  </si>
  <si>
    <t>ICMP 21</t>
  </si>
  <si>
    <t>Onsite / online participation</t>
  </si>
  <si>
    <t xml:space="preserve">Total </t>
  </si>
  <si>
    <t xml:space="preserve">South America </t>
  </si>
  <si>
    <t>2021 Switzerl. (Total 594)</t>
  </si>
  <si>
    <t>2018 Canada (Total 580)</t>
  </si>
  <si>
    <t>2015 Chile    (Total 302)</t>
  </si>
  <si>
    <t>2012 Denmark   (total 343)</t>
  </si>
  <si>
    <t xml:space="preserve">Percentage of women among… </t>
  </si>
  <si>
    <t>ICMP 2018</t>
  </si>
  <si>
    <t>ICMP 2021</t>
  </si>
  <si>
    <t>Plenary Speakers</t>
  </si>
  <si>
    <t>Session Organisers</t>
  </si>
  <si>
    <t>Professors</t>
  </si>
  <si>
    <t>Invited Speakers</t>
  </si>
  <si>
    <t>Doctors and Professors</t>
  </si>
  <si>
    <t>Contributed Talks</t>
  </si>
  <si>
    <t>Students and Doctors</t>
  </si>
  <si>
    <t>Talks applicants</t>
  </si>
  <si>
    <t xml:space="preserve"> </t>
  </si>
  <si>
    <t>Doctors</t>
  </si>
  <si>
    <t>ICMP 2021    (Switzerland)</t>
  </si>
  <si>
    <t>ICMP 2018            (Canada)</t>
  </si>
  <si>
    <t>ICMP 2015                       (Chile)</t>
  </si>
  <si>
    <t>ICMP 2012         (Denmark)</t>
  </si>
  <si>
    <t>Leaky Pipeline</t>
  </si>
  <si>
    <t>Invited speakers</t>
  </si>
  <si>
    <t>ICMP 2012               (total 261)</t>
  </si>
  <si>
    <t>ICMP 2015             (total 207)</t>
  </si>
  <si>
    <t>ICMP 2018                   (total 350)</t>
  </si>
  <si>
    <t>ICMP 2021                 (total 406)</t>
  </si>
  <si>
    <t>European speaker</t>
  </si>
  <si>
    <t>North American speakers</t>
  </si>
  <si>
    <t>African PhD and Prof.</t>
  </si>
  <si>
    <t>Asian speakers</t>
  </si>
  <si>
    <t>Asian PhD and Prof.</t>
  </si>
  <si>
    <t>South American speakers</t>
  </si>
  <si>
    <t>European PhD and Prof.</t>
  </si>
  <si>
    <t>Africans speakers</t>
  </si>
  <si>
    <t>North American PhD and Prof.</t>
  </si>
  <si>
    <t>Oceanians speakers</t>
  </si>
  <si>
    <t>South American PhD and Prof.</t>
  </si>
  <si>
    <t>Oceanian PhD and Prof.</t>
  </si>
  <si>
    <t>Invited &amp; plenary speakers</t>
  </si>
  <si>
    <t>European invited speakers</t>
  </si>
  <si>
    <t>North American  invited speakers</t>
  </si>
  <si>
    <t>Asian  invited speakers</t>
  </si>
  <si>
    <t>South American  invited speakers</t>
  </si>
  <si>
    <t>African  invited speakers</t>
  </si>
  <si>
    <t>Plenary speaker</t>
  </si>
  <si>
    <t>Numbers of Professors &amp; Doctors attending</t>
  </si>
  <si>
    <t>Numbers of Students attending</t>
  </si>
  <si>
    <t>2012 Denmark (total 82)</t>
  </si>
  <si>
    <t>2015 Chile (total 95)</t>
  </si>
  <si>
    <t>2018 Canada (total 230)</t>
  </si>
  <si>
    <t>2021 Switzer.  (total 188)</t>
  </si>
  <si>
    <t xml:space="preserve">Oceania </t>
  </si>
  <si>
    <t>Numbers of Doctors attending</t>
  </si>
  <si>
    <t>2012 Denmark (total 111)</t>
  </si>
  <si>
    <t>2015 Chile (total 106)</t>
  </si>
  <si>
    <t>2018 Canada (total 154)</t>
  </si>
  <si>
    <t>2021 Switzer.  (total 176)</t>
  </si>
  <si>
    <t xml:space="preserve">Numbers of Professors attending </t>
  </si>
  <si>
    <t>2012 Denmark (total 150)</t>
  </si>
  <si>
    <t>2015 Chile (total 101)</t>
  </si>
  <si>
    <t>2018 Canada (total 196)</t>
  </si>
  <si>
    <t>2021 Switzer.  (total 230)</t>
  </si>
  <si>
    <t>European speaker*</t>
  </si>
  <si>
    <t>North American speakers*</t>
  </si>
  <si>
    <t>European speakers*</t>
  </si>
  <si>
    <t>*Speakers affiliated to two institutions, located in different continents are counted as 1/2 for each continent</t>
  </si>
  <si>
    <t>2012 Denmark         (total 343)</t>
  </si>
  <si>
    <t>2015 Chile                (Total 302)</t>
  </si>
  <si>
    <t>2018 Canada             (Total 580)</t>
  </si>
  <si>
    <t>2021 Switzerl.              (Total 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</si>
</sst>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sz val="10"/>
      <name val="Arial"/>
      <family val="2"/>
    </font>
    <font>
      <sz val="10"/>
      <color theme="1"/>
      <name val="Arial"/>
      <family val="2"/>
    </font>
    <font>
      <sz val="11"/>
      <name val="Calibri"/>
      <family val="2"/>
      <scheme val="minor"/>
    </font>
  </fonts>
  <fills count="11">
    <fill>
      <patternFill patternType="none"/>
    </fill>
    <fill>
      <patternFill patternType="gray125"/>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7">
    <border>
      <left/>
      <right/>
      <top/>
      <bottom/>
      <diagonal/>
    </border>
    <border>
      <left/>
      <right/>
      <top/>
      <bottom style="thin">
        <color theme="4" tint="0.39997558519241921"/>
      </bottom>
      <diagonal/>
    </border>
    <border>
      <left/>
      <right/>
      <top style="thin">
        <color theme="4" tint="0.39997558519241921"/>
      </top>
      <bottom/>
      <diagonal/>
    </border>
    <border>
      <left/>
      <right/>
      <top/>
      <bottom style="hair">
        <color auto="1"/>
      </bottom>
      <diagonal/>
    </border>
    <border>
      <left/>
      <right/>
      <top/>
      <bottom style="thin">
        <color rgb="FF000000"/>
      </bottom>
      <diagonal/>
    </border>
    <border>
      <left style="thin">
        <color indexed="64"/>
      </left>
      <right/>
      <top/>
      <bottom/>
      <diagonal/>
    </border>
    <border>
      <left/>
      <right/>
      <top style="thin">
        <color theme="4" tint="0.39997558519241921"/>
      </top>
      <bottom style="thin">
        <color theme="4" tint="0.39997558519241921"/>
      </bottom>
      <diagonal/>
    </border>
  </borders>
  <cellStyleXfs count="6">
    <xf numFmtId="0" fontId="0" fillId="0" borderId="0"/>
    <xf numFmtId="0" fontId="2" fillId="0" borderId="0"/>
    <xf numFmtId="9" fontId="3" fillId="0" borderId="0" applyFont="0" applyFill="0" applyBorder="0" applyAlignment="0" applyProtection="0"/>
    <xf numFmtId="0" fontId="5" fillId="0" borderId="0"/>
    <xf numFmtId="0" fontId="1" fillId="0" borderId="4" applyNumberFormat="0" applyFill="0" applyAlignment="0" applyProtection="0"/>
    <xf numFmtId="0" fontId="3" fillId="0" borderId="0"/>
  </cellStyleXfs>
  <cellXfs count="85">
    <xf numFmtId="0" fontId="0" fillId="0" borderId="0" xfId="0"/>
    <xf numFmtId="0" fontId="2" fillId="0" borderId="0" xfId="1"/>
    <xf numFmtId="0" fontId="2" fillId="0" borderId="0" xfId="1" applyFont="1"/>
    <xf numFmtId="0" fontId="2" fillId="0" borderId="0" xfId="1" applyFont="1" applyFill="1"/>
    <xf numFmtId="0" fontId="1" fillId="0" borderId="1" xfId="0" applyFont="1" applyBorder="1" applyAlignment="1">
      <alignment horizontal="left"/>
    </xf>
    <xf numFmtId="0" fontId="1" fillId="2" borderId="2" xfId="0" applyFont="1" applyFill="1" applyBorder="1" applyAlignment="1">
      <alignment horizontal="left"/>
    </xf>
    <xf numFmtId="0" fontId="1" fillId="2" borderId="2" xfId="0" applyNumberFormat="1" applyFont="1" applyFill="1" applyBorder="1"/>
    <xf numFmtId="0" fontId="1" fillId="2" borderId="1" xfId="0" applyFont="1" applyFill="1" applyBorder="1" applyAlignment="1">
      <alignment horizontal="center"/>
    </xf>
    <xf numFmtId="0" fontId="0" fillId="0" borderId="0" xfId="0" applyAlignment="1">
      <alignment horizontal="center"/>
    </xf>
    <xf numFmtId="0" fontId="1" fillId="0" borderId="1" xfId="0" applyNumberFormat="1" applyFont="1" applyBorder="1" applyAlignment="1">
      <alignment horizontal="center"/>
    </xf>
    <xf numFmtId="0" fontId="1" fillId="2" borderId="2" xfId="0" applyNumberFormat="1" applyFont="1"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horizontal="center"/>
    </xf>
    <xf numFmtId="0" fontId="3" fillId="0" borderId="0" xfId="1" applyFont="1"/>
    <xf numFmtId="0" fontId="5" fillId="0" borderId="0" xfId="3"/>
    <xf numFmtId="0" fontId="5" fillId="0" borderId="0" xfId="3" applyAlignment="1">
      <alignment horizontal="center"/>
    </xf>
    <xf numFmtId="0" fontId="6" fillId="0" borderId="0" xfId="3" applyFont="1" applyAlignment="1">
      <alignment horizontal="center"/>
    </xf>
    <xf numFmtId="0" fontId="6" fillId="0" borderId="3" xfId="3" applyFont="1" applyBorder="1" applyAlignment="1">
      <alignment horizontal="center"/>
    </xf>
    <xf numFmtId="49" fontId="5" fillId="0" borderId="0" xfId="3" applyNumberFormat="1" applyAlignment="1">
      <alignment horizontal="center"/>
    </xf>
    <xf numFmtId="0" fontId="1" fillId="2" borderId="1" xfId="0" applyFont="1" applyFill="1" applyBorder="1" applyAlignment="1"/>
    <xf numFmtId="0" fontId="1" fillId="0" borderId="1" xfId="0" applyFont="1" applyBorder="1" applyAlignment="1">
      <alignment horizontal="center"/>
    </xf>
    <xf numFmtId="49" fontId="0" fillId="0" borderId="0" xfId="0" applyNumberFormat="1"/>
    <xf numFmtId="49" fontId="4" fillId="0" borderId="0" xfId="0" applyNumberFormat="1" applyFont="1"/>
    <xf numFmtId="49" fontId="3" fillId="0" borderId="0" xfId="0" applyNumberFormat="1" applyFont="1"/>
    <xf numFmtId="49" fontId="7" fillId="0" borderId="0" xfId="0" applyNumberFormat="1" applyFont="1"/>
    <xf numFmtId="0" fontId="3" fillId="0" borderId="0" xfId="0" applyFont="1" applyAlignment="1">
      <alignment horizontal="center"/>
    </xf>
    <xf numFmtId="0" fontId="0" fillId="0" borderId="0" xfId="0" applyFill="1" applyBorder="1"/>
    <xf numFmtId="0" fontId="1" fillId="0" borderId="0" xfId="0" applyFont="1" applyFill="1" applyBorder="1" applyAlignment="1">
      <alignment vertical="center" textRotation="90"/>
    </xf>
    <xf numFmtId="0" fontId="1" fillId="0" borderId="0" xfId="0" applyFont="1" applyFill="1" applyBorder="1" applyAlignment="1">
      <alignment horizontal="lef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1" fillId="0" borderId="0" xfId="0" applyFont="1"/>
    <xf numFmtId="9" fontId="0" fillId="0" borderId="0" xfId="0" applyNumberFormat="1"/>
    <xf numFmtId="0" fontId="0" fillId="0" borderId="0" xfId="0" applyAlignment="1">
      <alignment wrapText="1"/>
    </xf>
    <xf numFmtId="9" fontId="0" fillId="0" borderId="0" xfId="2" applyFont="1"/>
    <xf numFmtId="0" fontId="1" fillId="2" borderId="1" xfId="0" applyFont="1" applyFill="1" applyBorder="1" applyAlignment="1">
      <alignment horizontal="center" wrapText="1"/>
    </xf>
    <xf numFmtId="0" fontId="1" fillId="0" borderId="0" xfId="0" applyFont="1" applyAlignment="1">
      <alignment horizontal="center"/>
    </xf>
    <xf numFmtId="0" fontId="0" fillId="5" borderId="0" xfId="0" applyFill="1"/>
    <xf numFmtId="9" fontId="0" fillId="5" borderId="0" xfId="0" applyNumberFormat="1" applyFill="1"/>
    <xf numFmtId="0" fontId="0" fillId="6" borderId="0" xfId="0" applyFill="1"/>
    <xf numFmtId="9" fontId="0" fillId="6" borderId="0" xfId="2" applyFont="1" applyFill="1"/>
    <xf numFmtId="9" fontId="0" fillId="6" borderId="0" xfId="0" applyNumberFormat="1" applyFill="1"/>
    <xf numFmtId="0" fontId="0" fillId="7" borderId="0" xfId="0" applyFill="1"/>
    <xf numFmtId="9" fontId="0" fillId="7" borderId="0" xfId="0" applyNumberFormat="1" applyFill="1"/>
    <xf numFmtId="0" fontId="0" fillId="8" borderId="0" xfId="0" applyFill="1"/>
    <xf numFmtId="9" fontId="0" fillId="8" borderId="0" xfId="0" applyNumberFormat="1" applyFill="1"/>
    <xf numFmtId="0" fontId="0" fillId="9" borderId="0" xfId="0" applyFill="1"/>
    <xf numFmtId="9" fontId="0" fillId="9" borderId="0" xfId="0" applyNumberFormat="1" applyFill="1"/>
    <xf numFmtId="0" fontId="0" fillId="3" borderId="0" xfId="0" applyFill="1"/>
    <xf numFmtId="9" fontId="0" fillId="3" borderId="0" xfId="0" applyNumberFormat="1" applyFill="1"/>
    <xf numFmtId="9" fontId="0" fillId="3" borderId="0" xfId="2" applyFont="1" applyFill="1"/>
    <xf numFmtId="0" fontId="0" fillId="10" borderId="0" xfId="0" applyFill="1"/>
    <xf numFmtId="9" fontId="0" fillId="10" borderId="0" xfId="0" applyNumberFormat="1" applyFill="1"/>
    <xf numFmtId="0" fontId="1" fillId="7" borderId="0" xfId="0" applyFont="1" applyFill="1"/>
    <xf numFmtId="0" fontId="1" fillId="6" borderId="0" xfId="0" applyFont="1" applyFill="1"/>
    <xf numFmtId="0" fontId="1" fillId="5" borderId="0" xfId="0" applyFont="1" applyFill="1"/>
    <xf numFmtId="0" fontId="1" fillId="0" borderId="0" xfId="0" applyFont="1" applyAlignment="1">
      <alignment horizontal="center" vertical="center" wrapText="1"/>
    </xf>
    <xf numFmtId="9" fontId="1" fillId="2" borderId="1" xfId="2" applyFont="1" applyFill="1" applyBorder="1" applyAlignment="1">
      <alignment horizontal="center" wrapText="1"/>
    </xf>
    <xf numFmtId="9" fontId="0" fillId="5" borderId="0" xfId="0" applyNumberFormat="1" applyFill="1" applyAlignment="1">
      <alignment horizontal="center"/>
    </xf>
    <xf numFmtId="9" fontId="0" fillId="6" borderId="0" xfId="0" applyNumberFormat="1" applyFill="1" applyAlignment="1">
      <alignment horizontal="center"/>
    </xf>
    <xf numFmtId="9" fontId="0" fillId="7" borderId="0" xfId="0" applyNumberFormat="1" applyFill="1" applyAlignment="1">
      <alignment horizontal="center"/>
    </xf>
    <xf numFmtId="0" fontId="0" fillId="0" borderId="5" xfId="0" applyBorder="1"/>
    <xf numFmtId="9" fontId="0" fillId="4" borderId="0" xfId="2" applyFont="1" applyFill="1"/>
    <xf numFmtId="9" fontId="0" fillId="0" borderId="0" xfId="0" applyNumberFormat="1" applyAlignment="1">
      <alignment wrapText="1"/>
    </xf>
    <xf numFmtId="9" fontId="1" fillId="0" borderId="0" xfId="2" applyFont="1" applyFill="1" applyBorder="1"/>
    <xf numFmtId="9" fontId="0" fillId="0" borderId="0" xfId="2" applyFont="1" applyAlignment="1">
      <alignment horizontal="center"/>
    </xf>
    <xf numFmtId="9" fontId="7" fillId="0" borderId="0" xfId="2" applyFont="1" applyAlignment="1">
      <alignment horizontal="center"/>
    </xf>
    <xf numFmtId="9" fontId="0" fillId="0" borderId="0" xfId="2" applyFont="1" applyFill="1"/>
    <xf numFmtId="0" fontId="0" fillId="0" borderId="0" xfId="0" applyFill="1" applyAlignment="1">
      <alignment horizontal="center"/>
    </xf>
    <xf numFmtId="9" fontId="0" fillId="0" borderId="0" xfId="2" applyFont="1" applyFill="1" applyBorder="1" applyAlignment="1">
      <alignment horizontal="center"/>
    </xf>
    <xf numFmtId="0" fontId="1" fillId="2" borderId="1" xfId="5" applyFont="1" applyFill="1" applyBorder="1"/>
    <xf numFmtId="0" fontId="1" fillId="2" borderId="1" xfId="5" applyFont="1" applyFill="1" applyBorder="1" applyAlignment="1">
      <alignment horizontal="center" wrapText="1"/>
    </xf>
    <xf numFmtId="164" fontId="0" fillId="0" borderId="0" xfId="2" applyNumberFormat="1" applyFont="1"/>
    <xf numFmtId="9" fontId="0" fillId="7" borderId="0" xfId="2" applyFont="1" applyFill="1"/>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180" wrapText="1"/>
    </xf>
    <xf numFmtId="0" fontId="1" fillId="0" borderId="6" xfId="0" applyFont="1" applyBorder="1" applyAlignment="1">
      <alignment horizontal="center"/>
    </xf>
    <xf numFmtId="0" fontId="1" fillId="0" borderId="6" xfId="0" applyNumberFormat="1" applyFont="1" applyBorder="1" applyAlignment="1">
      <alignment horizontal="center"/>
    </xf>
    <xf numFmtId="0" fontId="1" fillId="0" borderId="0" xfId="0" applyFont="1" applyAlignment="1">
      <alignment horizontal="center" vertical="center"/>
    </xf>
    <xf numFmtId="0" fontId="0" fillId="0" borderId="0" xfId="0" applyAlignment="1">
      <alignment horizontal="left"/>
    </xf>
    <xf numFmtId="0" fontId="1" fillId="2" borderId="1" xfId="0" applyFont="1" applyFill="1" applyBorder="1" applyAlignment="1">
      <alignment horizontal="center" wrapText="1"/>
    </xf>
  </cellXfs>
  <cellStyles count="6">
    <cellStyle name="Heading With Line" xfId="4" xr:uid="{561A6515-59DE-4646-952A-CBFB125B3679}"/>
    <cellStyle name="Normale" xfId="0" builtinId="0"/>
    <cellStyle name="Normale 2" xfId="1" xr:uid="{091108F5-8B2C-4CE2-9639-DB94C9B2F1C4}"/>
    <cellStyle name="Normale 3" xfId="3" xr:uid="{7EA11B8C-E3B5-49BF-8618-DB838E1F57CD}"/>
    <cellStyle name="Normale 5" xfId="5" xr:uid="{A033DA64-5118-4172-BF9F-D4CF46C1E09F}"/>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Nationalities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'Fig.1 (Nationalities)'!$A$8</c:f>
              <c:strCache>
                <c:ptCount val="1"/>
                <c:pt idx="0">
                  <c:v>Africa</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(Nationalities)'!$B$8:$E$8</c:f>
              <c:numCache>
                <c:formatCode>0%</c:formatCode>
                <c:ptCount val="4"/>
                <c:pt idx="0">
                  <c:v>0</c:v>
                </c:pt>
                <c:pt idx="1">
                  <c:v>0.02</c:v>
                </c:pt>
                <c:pt idx="2">
                  <c:v>0.01</c:v>
                </c:pt>
                <c:pt idx="3">
                  <c:v>0.01</c:v>
                </c:pt>
              </c:numCache>
            </c:numRef>
          </c:val>
          <c:extLst>
            <c:ext xmlns:c16="http://schemas.microsoft.com/office/drawing/2014/chart" uri="{C3380CC4-5D6E-409C-BE32-E72D297353CC}">
              <c16:uniqueId val="{00000000-2E9F-43C9-984C-28FDFD96EB38}"/>
            </c:ext>
          </c:extLst>
        </c:ser>
        <c:ser>
          <c:idx val="1"/>
          <c:order val="1"/>
          <c:tx>
            <c:strRef>
              <c:f>'Fig.1 (Nationalities)'!$A$9</c:f>
              <c:strCache>
                <c:ptCount val="1"/>
                <c:pt idx="0">
                  <c:v>Asia</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(Nationalities)'!$B$9:$E$9</c:f>
              <c:numCache>
                <c:formatCode>0%</c:formatCode>
                <c:ptCount val="4"/>
                <c:pt idx="0">
                  <c:v>0.13702623906705538</c:v>
                </c:pt>
                <c:pt idx="1">
                  <c:v>7.0000000000000007E-2</c:v>
                </c:pt>
                <c:pt idx="2">
                  <c:v>0.1</c:v>
                </c:pt>
                <c:pt idx="3">
                  <c:v>0.06</c:v>
                </c:pt>
              </c:numCache>
            </c:numRef>
          </c:val>
          <c:extLst>
            <c:ext xmlns:c16="http://schemas.microsoft.com/office/drawing/2014/chart" uri="{C3380CC4-5D6E-409C-BE32-E72D297353CC}">
              <c16:uniqueId val="{00000001-2E9F-43C9-984C-28FDFD96EB38}"/>
            </c:ext>
          </c:extLst>
        </c:ser>
        <c:ser>
          <c:idx val="2"/>
          <c:order val="2"/>
          <c:tx>
            <c:strRef>
              <c:f>'Fig.1 (Nationalities)'!$A$10</c:f>
              <c:strCache>
                <c:ptCount val="1"/>
                <c:pt idx="0">
                  <c:v>Europe</c:v>
                </c:pt>
              </c:strCache>
            </c:strRef>
          </c:tx>
          <c:spPr>
            <a:solidFill>
              <a:schemeClr val="accent5"/>
            </a:solidFill>
            <a:ln>
              <a:solidFill>
                <a:schemeClr val="accent5"/>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(Nationalities)'!$B$10:$E$10</c:f>
              <c:numCache>
                <c:formatCode>0%</c:formatCode>
                <c:ptCount val="4"/>
                <c:pt idx="0">
                  <c:v>0.63848396501457727</c:v>
                </c:pt>
                <c:pt idx="1">
                  <c:v>0.44</c:v>
                </c:pt>
                <c:pt idx="2">
                  <c:v>0.43</c:v>
                </c:pt>
                <c:pt idx="3">
                  <c:v>0.76</c:v>
                </c:pt>
              </c:numCache>
            </c:numRef>
          </c:val>
          <c:extLst>
            <c:ext xmlns:c16="http://schemas.microsoft.com/office/drawing/2014/chart" uri="{C3380CC4-5D6E-409C-BE32-E72D297353CC}">
              <c16:uniqueId val="{00000002-2E9F-43C9-984C-28FDFD96EB38}"/>
            </c:ext>
          </c:extLst>
        </c:ser>
        <c:ser>
          <c:idx val="3"/>
          <c:order val="3"/>
          <c:tx>
            <c:strRef>
              <c:f>'Fig.1 (Nationalities)'!$A$11</c:f>
              <c:strCache>
                <c:ptCount val="1"/>
                <c:pt idx="0">
                  <c:v>North America</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(Nationalities)'!$B$11:$E$11</c:f>
              <c:numCache>
                <c:formatCode>0%</c:formatCode>
                <c:ptCount val="4"/>
                <c:pt idx="0">
                  <c:v>0.18658892128279883</c:v>
                </c:pt>
                <c:pt idx="1">
                  <c:v>0.21</c:v>
                </c:pt>
                <c:pt idx="2">
                  <c:v>0.43</c:v>
                </c:pt>
                <c:pt idx="3">
                  <c:v>0.15</c:v>
                </c:pt>
              </c:numCache>
            </c:numRef>
          </c:val>
          <c:extLst>
            <c:ext xmlns:c16="http://schemas.microsoft.com/office/drawing/2014/chart" uri="{C3380CC4-5D6E-409C-BE32-E72D297353CC}">
              <c16:uniqueId val="{00000003-2E9F-43C9-984C-28FDFD96EB38}"/>
            </c:ext>
          </c:extLst>
        </c:ser>
        <c:ser>
          <c:idx val="5"/>
          <c:order val="4"/>
          <c:tx>
            <c:strRef>
              <c:f>'Fig.1 (Nationalities)'!$A$13</c:f>
              <c:strCache>
                <c:ptCount val="1"/>
                <c:pt idx="0">
                  <c:v>South America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(Nationalities)'!$B$13:$E$13</c:f>
              <c:numCache>
                <c:formatCode>0%</c:formatCode>
                <c:ptCount val="4"/>
                <c:pt idx="0">
                  <c:v>2.3323615160349854E-2</c:v>
                </c:pt>
                <c:pt idx="1">
                  <c:v>0.27</c:v>
                </c:pt>
                <c:pt idx="2">
                  <c:v>0.01</c:v>
                </c:pt>
                <c:pt idx="3">
                  <c:v>0.02</c:v>
                </c:pt>
              </c:numCache>
            </c:numRef>
          </c:val>
          <c:extLst>
            <c:ext xmlns:c16="http://schemas.microsoft.com/office/drawing/2014/chart" uri="{C3380CC4-5D6E-409C-BE32-E72D297353CC}">
              <c16:uniqueId val="{00000004-2E9F-43C9-984C-28FDFD96EB38}"/>
            </c:ext>
          </c:extLst>
        </c:ser>
        <c:ser>
          <c:idx val="4"/>
          <c:order val="5"/>
          <c:tx>
            <c:strRef>
              <c:f>'Fig.1 (Nationalities)'!$A$12</c:f>
              <c:strCache>
                <c:ptCount val="1"/>
                <c:pt idx="0">
                  <c:v>Oceania</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(Nationalities)'!$B$12:$E$12</c:f>
              <c:numCache>
                <c:formatCode>0%</c:formatCode>
                <c:ptCount val="4"/>
                <c:pt idx="0">
                  <c:v>1.4577259475218658E-2</c:v>
                </c:pt>
                <c:pt idx="1">
                  <c:v>0</c:v>
                </c:pt>
                <c:pt idx="2">
                  <c:v>0.01</c:v>
                </c:pt>
                <c:pt idx="3">
                  <c:v>0.01</c:v>
                </c:pt>
              </c:numCache>
            </c:numRef>
          </c:val>
          <c:extLst>
            <c:ext xmlns:c16="http://schemas.microsoft.com/office/drawing/2014/chart" uri="{C3380CC4-5D6E-409C-BE32-E72D297353CC}">
              <c16:uniqueId val="{00000005-2E9F-43C9-984C-28FDFD96EB38}"/>
            </c:ext>
          </c:extLst>
        </c:ser>
        <c:dLbls>
          <c:dLblPos val="outEnd"/>
          <c:showLegendKey val="0"/>
          <c:showVal val="1"/>
          <c:showCatName val="0"/>
          <c:showSerName val="0"/>
          <c:showPercent val="0"/>
          <c:showBubbleSize val="0"/>
        </c:dLbls>
        <c:gapWidth val="444"/>
        <c:overlap val="-90"/>
        <c:axId val="2795488"/>
        <c:axId val="2309680"/>
      </c:barChart>
      <c:catAx>
        <c:axId val="2795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t-IT"/>
          </a:p>
        </c:txPr>
        <c:crossAx val="2309680"/>
        <c:crosses val="autoZero"/>
        <c:auto val="1"/>
        <c:lblAlgn val="ctr"/>
        <c:lblOffset val="100"/>
        <c:noMultiLvlLbl val="0"/>
      </c:catAx>
      <c:valAx>
        <c:axId val="2309680"/>
        <c:scaling>
          <c:orientation val="minMax"/>
        </c:scaling>
        <c:delete val="1"/>
        <c:axPos val="l"/>
        <c:numFmt formatCode="0%" sourceLinked="1"/>
        <c:majorTickMark val="none"/>
        <c:minorTickMark val="none"/>
        <c:tickLblPos val="nextTo"/>
        <c:crossAx val="27954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090537539356437E-2"/>
          <c:y val="0.14308392021219099"/>
          <c:w val="0.91004523602948795"/>
          <c:h val="0.72552561341659116"/>
        </c:manualLayout>
      </c:layout>
      <c:barChart>
        <c:barDir val="col"/>
        <c:grouping val="clustered"/>
        <c:varyColors val="0"/>
        <c:ser>
          <c:idx val="0"/>
          <c:order val="0"/>
          <c:tx>
            <c:strRef>
              <c:f>'Fig.1 (Nationalities)'!$A$8</c:f>
              <c:strCache>
                <c:ptCount val="1"/>
                <c:pt idx="0">
                  <c:v>Africa</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(Nationalities)'!$B$8:$E$8</c:f>
              <c:numCache>
                <c:formatCode>0%</c:formatCode>
                <c:ptCount val="4"/>
                <c:pt idx="0">
                  <c:v>0</c:v>
                </c:pt>
                <c:pt idx="1">
                  <c:v>0.02</c:v>
                </c:pt>
                <c:pt idx="2">
                  <c:v>0.01</c:v>
                </c:pt>
                <c:pt idx="3">
                  <c:v>0.01</c:v>
                </c:pt>
              </c:numCache>
            </c:numRef>
          </c:val>
          <c:extLst>
            <c:ext xmlns:c16="http://schemas.microsoft.com/office/drawing/2014/chart" uri="{C3380CC4-5D6E-409C-BE32-E72D297353CC}">
              <c16:uniqueId val="{00000000-E0C1-4BBE-AAF1-E903EBD9E86F}"/>
            </c:ext>
          </c:extLst>
        </c:ser>
        <c:ser>
          <c:idx val="1"/>
          <c:order val="1"/>
          <c:tx>
            <c:strRef>
              <c:f>'Fig.1 (Nationalities)'!$A$9</c:f>
              <c:strCache>
                <c:ptCount val="1"/>
                <c:pt idx="0">
                  <c:v>Asia</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(Nationalities)'!$B$9:$E$9</c:f>
              <c:numCache>
                <c:formatCode>0%</c:formatCode>
                <c:ptCount val="4"/>
                <c:pt idx="0">
                  <c:v>0.13702623906705538</c:v>
                </c:pt>
                <c:pt idx="1">
                  <c:v>7.0000000000000007E-2</c:v>
                </c:pt>
                <c:pt idx="2">
                  <c:v>0.1</c:v>
                </c:pt>
                <c:pt idx="3">
                  <c:v>0.06</c:v>
                </c:pt>
              </c:numCache>
            </c:numRef>
          </c:val>
          <c:extLst>
            <c:ext xmlns:c16="http://schemas.microsoft.com/office/drawing/2014/chart" uri="{C3380CC4-5D6E-409C-BE32-E72D297353CC}">
              <c16:uniqueId val="{00000001-E0C1-4BBE-AAF1-E903EBD9E86F}"/>
            </c:ext>
          </c:extLst>
        </c:ser>
        <c:ser>
          <c:idx val="2"/>
          <c:order val="2"/>
          <c:tx>
            <c:strRef>
              <c:f>'Fig.1 (Nationalities)'!$A$10</c:f>
              <c:strCache>
                <c:ptCount val="1"/>
                <c:pt idx="0">
                  <c:v>Europe</c:v>
                </c:pt>
              </c:strCache>
            </c:strRef>
          </c:tx>
          <c:spPr>
            <a:solidFill>
              <a:schemeClr val="accent5"/>
            </a:solidFill>
            <a:ln>
              <a:solidFill>
                <a:schemeClr val="accent5"/>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(Nationalities)'!$B$10:$E$10</c:f>
              <c:numCache>
                <c:formatCode>0%</c:formatCode>
                <c:ptCount val="4"/>
                <c:pt idx="0">
                  <c:v>0.63848396501457727</c:v>
                </c:pt>
                <c:pt idx="1">
                  <c:v>0.44</c:v>
                </c:pt>
                <c:pt idx="2">
                  <c:v>0.43</c:v>
                </c:pt>
                <c:pt idx="3">
                  <c:v>0.76</c:v>
                </c:pt>
              </c:numCache>
            </c:numRef>
          </c:val>
          <c:extLst>
            <c:ext xmlns:c16="http://schemas.microsoft.com/office/drawing/2014/chart" uri="{C3380CC4-5D6E-409C-BE32-E72D297353CC}">
              <c16:uniqueId val="{00000002-E0C1-4BBE-AAF1-E903EBD9E86F}"/>
            </c:ext>
          </c:extLst>
        </c:ser>
        <c:ser>
          <c:idx val="3"/>
          <c:order val="3"/>
          <c:tx>
            <c:strRef>
              <c:f>'Fig.1 (Nationalities)'!$A$11</c:f>
              <c:strCache>
                <c:ptCount val="1"/>
                <c:pt idx="0">
                  <c:v>North America</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(Nationalities)'!$B$11:$E$11</c:f>
              <c:numCache>
                <c:formatCode>0%</c:formatCode>
                <c:ptCount val="4"/>
                <c:pt idx="0">
                  <c:v>0.18658892128279883</c:v>
                </c:pt>
                <c:pt idx="1">
                  <c:v>0.21</c:v>
                </c:pt>
                <c:pt idx="2">
                  <c:v>0.43</c:v>
                </c:pt>
                <c:pt idx="3">
                  <c:v>0.15</c:v>
                </c:pt>
              </c:numCache>
            </c:numRef>
          </c:val>
          <c:extLst>
            <c:ext xmlns:c16="http://schemas.microsoft.com/office/drawing/2014/chart" uri="{C3380CC4-5D6E-409C-BE32-E72D297353CC}">
              <c16:uniqueId val="{00000003-E0C1-4BBE-AAF1-E903EBD9E86F}"/>
            </c:ext>
          </c:extLst>
        </c:ser>
        <c:ser>
          <c:idx val="5"/>
          <c:order val="4"/>
          <c:tx>
            <c:strRef>
              <c:f>'Fig.1 (Nationalities)'!$A$13</c:f>
              <c:strCache>
                <c:ptCount val="1"/>
                <c:pt idx="0">
                  <c:v>South America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(Nationalities)'!$B$13:$E$13</c:f>
              <c:numCache>
                <c:formatCode>0%</c:formatCode>
                <c:ptCount val="4"/>
                <c:pt idx="0">
                  <c:v>2.3323615160349854E-2</c:v>
                </c:pt>
                <c:pt idx="1">
                  <c:v>0.27</c:v>
                </c:pt>
                <c:pt idx="2">
                  <c:v>0.01</c:v>
                </c:pt>
                <c:pt idx="3">
                  <c:v>0.02</c:v>
                </c:pt>
              </c:numCache>
            </c:numRef>
          </c:val>
          <c:extLst>
            <c:ext xmlns:c16="http://schemas.microsoft.com/office/drawing/2014/chart" uri="{C3380CC4-5D6E-409C-BE32-E72D297353CC}">
              <c16:uniqueId val="{00000004-E0C1-4BBE-AAF1-E903EBD9E86F}"/>
            </c:ext>
          </c:extLst>
        </c:ser>
        <c:ser>
          <c:idx val="4"/>
          <c:order val="5"/>
          <c:tx>
            <c:strRef>
              <c:f>'Fig.1 (Nationalities)'!$A$12</c:f>
              <c:strCache>
                <c:ptCount val="1"/>
                <c:pt idx="0">
                  <c:v>Oceania</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 (Nationalities)'!$B$6:$E$7</c:f>
              <c:strCache>
                <c:ptCount val="4"/>
                <c:pt idx="0">
                  <c:v>2012 Denmark   (total 343)</c:v>
                </c:pt>
                <c:pt idx="1">
                  <c:v>2015 Chile    (Total 302)</c:v>
                </c:pt>
                <c:pt idx="2">
                  <c:v>2018 Canada (Total 580)</c:v>
                </c:pt>
                <c:pt idx="3">
                  <c:v>2021 Switzerl. (Total 594)</c:v>
                </c:pt>
              </c:strCache>
            </c:strRef>
          </c:cat>
          <c:val>
            <c:numRef>
              <c:f>'Fig.1 (Nationalities)'!$B$12:$E$12</c:f>
              <c:numCache>
                <c:formatCode>0%</c:formatCode>
                <c:ptCount val="4"/>
                <c:pt idx="0">
                  <c:v>1.4577259475218658E-2</c:v>
                </c:pt>
                <c:pt idx="1">
                  <c:v>0</c:v>
                </c:pt>
                <c:pt idx="2">
                  <c:v>0.01</c:v>
                </c:pt>
                <c:pt idx="3">
                  <c:v>0.01</c:v>
                </c:pt>
              </c:numCache>
            </c:numRef>
          </c:val>
          <c:extLst>
            <c:ext xmlns:c16="http://schemas.microsoft.com/office/drawing/2014/chart" uri="{C3380CC4-5D6E-409C-BE32-E72D297353CC}">
              <c16:uniqueId val="{00000005-E0C1-4BBE-AAF1-E903EBD9E86F}"/>
            </c:ext>
          </c:extLst>
        </c:ser>
        <c:dLbls>
          <c:dLblPos val="outEnd"/>
          <c:showLegendKey val="0"/>
          <c:showVal val="1"/>
          <c:showCatName val="0"/>
          <c:showSerName val="0"/>
          <c:showPercent val="0"/>
          <c:showBubbleSize val="0"/>
        </c:dLbls>
        <c:gapWidth val="444"/>
        <c:overlap val="-90"/>
        <c:axId val="2795488"/>
        <c:axId val="2309680"/>
      </c:barChart>
      <c:catAx>
        <c:axId val="2795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t-IT"/>
          </a:p>
        </c:txPr>
        <c:crossAx val="2309680"/>
        <c:crosses val="autoZero"/>
        <c:auto val="1"/>
        <c:lblAlgn val="ctr"/>
        <c:lblOffset val="100"/>
        <c:noMultiLvlLbl val="0"/>
      </c:catAx>
      <c:valAx>
        <c:axId val="2309680"/>
        <c:scaling>
          <c:orientation val="minMax"/>
        </c:scaling>
        <c:delete val="1"/>
        <c:axPos val="l"/>
        <c:numFmt formatCode="0%" sourceLinked="1"/>
        <c:majorTickMark val="none"/>
        <c:minorTickMark val="none"/>
        <c:tickLblPos val="nextTo"/>
        <c:crossAx val="2795488"/>
        <c:crosses val="autoZero"/>
        <c:crossBetween val="between"/>
      </c:valAx>
      <c:spPr>
        <a:noFill/>
        <a:ln>
          <a:noFill/>
        </a:ln>
        <a:effectLst/>
      </c:spPr>
    </c:plotArea>
    <c:legend>
      <c:legendPos val="t"/>
      <c:layout>
        <c:manualLayout>
          <c:xMode val="edge"/>
          <c:yMode val="edge"/>
          <c:x val="4.5889585583980222E-2"/>
          <c:y val="2.9567053854276663E-2"/>
          <c:w val="0.93085144059962799"/>
          <c:h val="7.12782179946619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1"/>
          <c:tx>
            <c:strRef>
              <c:f>'Fig.2 (speakers-nationalit.)'!$L$6</c:f>
              <c:strCache>
                <c:ptCount val="1"/>
                <c:pt idx="0">
                  <c:v>European PhD and Prof.</c:v>
                </c:pt>
              </c:strCache>
            </c:strRef>
          </c:tx>
          <c:spPr>
            <a:solidFill>
              <a:schemeClr val="accent5">
                <a:lumMod val="40000"/>
                <a:lumOff val="60000"/>
              </a:schemeClr>
            </a:solidFill>
            <a:ln>
              <a:solidFill>
                <a:schemeClr val="accent5"/>
              </a:solidFill>
            </a:ln>
            <a:effectLst/>
          </c:spPr>
          <c:invertIfNegative val="0"/>
          <c:cat>
            <c:strRef>
              <c:f>'Fig.2 (speakers-nationalit.)'!$M$2:$P$3</c:f>
              <c:strCache>
                <c:ptCount val="4"/>
                <c:pt idx="0">
                  <c:v>ICMP 2012               (total 261)</c:v>
                </c:pt>
                <c:pt idx="1">
                  <c:v>ICMP 2015             (total 207)</c:v>
                </c:pt>
                <c:pt idx="2">
                  <c:v>ICMP 2018                   (total 350)</c:v>
                </c:pt>
                <c:pt idx="3">
                  <c:v>ICMP 2021                 (total 406)</c:v>
                </c:pt>
              </c:strCache>
            </c:strRef>
          </c:cat>
          <c:val>
            <c:numRef>
              <c:f>'Fig.2 (speakers-nationalit.)'!$M$6:$P$6</c:f>
              <c:numCache>
                <c:formatCode>0%</c:formatCode>
                <c:ptCount val="4"/>
                <c:pt idx="0">
                  <c:v>0.58620689655172409</c:v>
                </c:pt>
                <c:pt idx="1">
                  <c:v>0.47342995169082125</c:v>
                </c:pt>
                <c:pt idx="2">
                  <c:v>0.48</c:v>
                </c:pt>
                <c:pt idx="3">
                  <c:v>0.72660098522167482</c:v>
                </c:pt>
              </c:numCache>
            </c:numRef>
          </c:val>
          <c:extLst>
            <c:ext xmlns:c16="http://schemas.microsoft.com/office/drawing/2014/chart" uri="{C3380CC4-5D6E-409C-BE32-E72D297353CC}">
              <c16:uniqueId val="{00000000-D5D7-4E41-ACC8-89DFDD494EC1}"/>
            </c:ext>
          </c:extLst>
        </c:ser>
        <c:ser>
          <c:idx val="3"/>
          <c:order val="2"/>
          <c:tx>
            <c:strRef>
              <c:f>'Fig.2 (speakers-nationalit.)'!$L$7</c:f>
              <c:strCache>
                <c:ptCount val="1"/>
                <c:pt idx="0">
                  <c:v>North American PhD and Prof.</c:v>
                </c:pt>
              </c:strCache>
            </c:strRef>
          </c:tx>
          <c:spPr>
            <a:solidFill>
              <a:schemeClr val="accent2">
                <a:lumMod val="40000"/>
                <a:lumOff val="60000"/>
              </a:schemeClr>
            </a:solidFill>
            <a:ln>
              <a:solidFill>
                <a:schemeClr val="accent2"/>
              </a:solidFill>
            </a:ln>
            <a:effectLst/>
          </c:spPr>
          <c:invertIfNegative val="0"/>
          <c:cat>
            <c:strRef>
              <c:f>'Fig.2 (speakers-nationalit.)'!$M$2:$P$3</c:f>
              <c:strCache>
                <c:ptCount val="4"/>
                <c:pt idx="0">
                  <c:v>ICMP 2012               (total 261)</c:v>
                </c:pt>
                <c:pt idx="1">
                  <c:v>ICMP 2015             (total 207)</c:v>
                </c:pt>
                <c:pt idx="2">
                  <c:v>ICMP 2018                   (total 350)</c:v>
                </c:pt>
                <c:pt idx="3">
                  <c:v>ICMP 2021                 (total 406)</c:v>
                </c:pt>
              </c:strCache>
            </c:strRef>
          </c:cat>
          <c:val>
            <c:numRef>
              <c:f>'Fig.2 (speakers-nationalit.)'!$M$7:$P$7</c:f>
              <c:numCache>
                <c:formatCode>0%</c:formatCode>
                <c:ptCount val="4"/>
                <c:pt idx="0">
                  <c:v>0.20689655172413793</c:v>
                </c:pt>
                <c:pt idx="1">
                  <c:v>0.23671497584541062</c:v>
                </c:pt>
                <c:pt idx="2">
                  <c:v>0.38857142857142857</c:v>
                </c:pt>
                <c:pt idx="3">
                  <c:v>0.1748768472906404</c:v>
                </c:pt>
              </c:numCache>
            </c:numRef>
          </c:val>
          <c:extLst>
            <c:ext xmlns:c16="http://schemas.microsoft.com/office/drawing/2014/chart" uri="{C3380CC4-5D6E-409C-BE32-E72D297353CC}">
              <c16:uniqueId val="{00000001-D5D7-4E41-ACC8-89DFDD494EC1}"/>
            </c:ext>
          </c:extLst>
        </c:ser>
        <c:ser>
          <c:idx val="1"/>
          <c:order val="3"/>
          <c:tx>
            <c:strRef>
              <c:f>'Fig.2 (speakers-nationalit.)'!$L$5</c:f>
              <c:strCache>
                <c:ptCount val="1"/>
                <c:pt idx="0">
                  <c:v>Asian PhD and Prof.</c:v>
                </c:pt>
              </c:strCache>
            </c:strRef>
          </c:tx>
          <c:spPr>
            <a:solidFill>
              <a:schemeClr val="accent6">
                <a:lumMod val="40000"/>
                <a:lumOff val="60000"/>
              </a:schemeClr>
            </a:solidFill>
            <a:ln>
              <a:solidFill>
                <a:schemeClr val="accent6"/>
              </a:solidFill>
            </a:ln>
            <a:effectLst/>
          </c:spPr>
          <c:invertIfNegative val="0"/>
          <c:cat>
            <c:strRef>
              <c:f>'Fig.2 (speakers-nationalit.)'!$M$2:$P$3</c:f>
              <c:strCache>
                <c:ptCount val="4"/>
                <c:pt idx="0">
                  <c:v>ICMP 2012               (total 261)</c:v>
                </c:pt>
                <c:pt idx="1">
                  <c:v>ICMP 2015             (total 207)</c:v>
                </c:pt>
                <c:pt idx="2">
                  <c:v>ICMP 2018                   (total 350)</c:v>
                </c:pt>
                <c:pt idx="3">
                  <c:v>ICMP 2021                 (total 406)</c:v>
                </c:pt>
              </c:strCache>
            </c:strRef>
          </c:cat>
          <c:val>
            <c:numRef>
              <c:f>'Fig.2 (speakers-nationalit.)'!$M$5:$P$5</c:f>
              <c:numCache>
                <c:formatCode>0%</c:formatCode>
                <c:ptCount val="4"/>
                <c:pt idx="0">
                  <c:v>0.16475095785440613</c:v>
                </c:pt>
                <c:pt idx="1">
                  <c:v>8.2125603864734303E-2</c:v>
                </c:pt>
                <c:pt idx="2">
                  <c:v>0.1</c:v>
                </c:pt>
                <c:pt idx="3">
                  <c:v>6.6502463054187194E-2</c:v>
                </c:pt>
              </c:numCache>
            </c:numRef>
          </c:val>
          <c:extLst>
            <c:ext xmlns:c16="http://schemas.microsoft.com/office/drawing/2014/chart" uri="{C3380CC4-5D6E-409C-BE32-E72D297353CC}">
              <c16:uniqueId val="{00000002-D5D7-4E41-ACC8-89DFDD494EC1}"/>
            </c:ext>
          </c:extLst>
        </c:ser>
        <c:ser>
          <c:idx val="4"/>
          <c:order val="4"/>
          <c:tx>
            <c:strRef>
              <c:f>'Fig.2 (speakers-nationalit.)'!$L$9</c:f>
              <c:strCache>
                <c:ptCount val="1"/>
                <c:pt idx="0">
                  <c:v>South American PhD and Prof.</c:v>
                </c:pt>
              </c:strCache>
            </c:strRef>
          </c:tx>
          <c:spPr>
            <a:solidFill>
              <a:schemeClr val="accent4">
                <a:lumMod val="40000"/>
                <a:lumOff val="60000"/>
              </a:schemeClr>
            </a:solidFill>
            <a:ln>
              <a:solidFill>
                <a:schemeClr val="accent4">
                  <a:lumMod val="75000"/>
                </a:schemeClr>
              </a:solidFill>
            </a:ln>
            <a:effectLst/>
          </c:spPr>
          <c:invertIfNegative val="0"/>
          <c:cat>
            <c:strRef>
              <c:f>'Fig.2 (speakers-nationalit.)'!$M$2:$P$3</c:f>
              <c:strCache>
                <c:ptCount val="4"/>
                <c:pt idx="0">
                  <c:v>ICMP 2012               (total 261)</c:v>
                </c:pt>
                <c:pt idx="1">
                  <c:v>ICMP 2015             (total 207)</c:v>
                </c:pt>
                <c:pt idx="2">
                  <c:v>ICMP 2018                   (total 350)</c:v>
                </c:pt>
                <c:pt idx="3">
                  <c:v>ICMP 2021                 (total 406)</c:v>
                </c:pt>
              </c:strCache>
            </c:strRef>
          </c:cat>
          <c:val>
            <c:numRef>
              <c:f>'Fig.2 (speakers-nationalit.)'!$M$9:$P$9</c:f>
              <c:numCache>
                <c:formatCode>0%</c:formatCode>
                <c:ptCount val="4"/>
                <c:pt idx="0">
                  <c:v>2.681992337164751E-2</c:v>
                </c:pt>
                <c:pt idx="1">
                  <c:v>0.19806763285024154</c:v>
                </c:pt>
                <c:pt idx="2">
                  <c:v>1.7142857142857144E-2</c:v>
                </c:pt>
                <c:pt idx="3">
                  <c:v>1.7241379310344827E-2</c:v>
                </c:pt>
              </c:numCache>
            </c:numRef>
          </c:val>
          <c:extLst>
            <c:ext xmlns:c16="http://schemas.microsoft.com/office/drawing/2014/chart" uri="{C3380CC4-5D6E-409C-BE32-E72D297353CC}">
              <c16:uniqueId val="{00000003-D5D7-4E41-ACC8-89DFDD494EC1}"/>
            </c:ext>
          </c:extLst>
        </c:ser>
        <c:dLbls>
          <c:showLegendKey val="0"/>
          <c:showVal val="0"/>
          <c:showCatName val="0"/>
          <c:showSerName val="0"/>
          <c:showPercent val="0"/>
          <c:showBubbleSize val="0"/>
        </c:dLbls>
        <c:gapWidth val="219"/>
        <c:axId val="276227247"/>
        <c:axId val="276228079"/>
        <c:extLst>
          <c:ext xmlns:c15="http://schemas.microsoft.com/office/drawing/2012/chart" uri="{02D57815-91ED-43cb-92C2-25804820EDAC}">
            <c15:filteredBarSeries>
              <c15:ser>
                <c:idx val="0"/>
                <c:order val="0"/>
                <c:tx>
                  <c:strRef>
                    <c:extLst>
                      <c:ext uri="{02D57815-91ED-43cb-92C2-25804820EDAC}">
                        <c15:formulaRef>
                          <c15:sqref>'Fig.2 (speakers-nationalit.)'!$L$4</c15:sqref>
                        </c15:formulaRef>
                      </c:ext>
                    </c:extLst>
                    <c:strCache>
                      <c:ptCount val="1"/>
                      <c:pt idx="0">
                        <c:v>African PhD and Prof.</c:v>
                      </c:pt>
                    </c:strCache>
                  </c:strRef>
                </c:tx>
                <c:spPr>
                  <a:solidFill>
                    <a:schemeClr val="accent1">
                      <a:lumMod val="40000"/>
                      <a:lumOff val="60000"/>
                    </a:schemeClr>
                  </a:solidFill>
                  <a:ln>
                    <a:solidFill>
                      <a:schemeClr val="accent1"/>
                    </a:solidFill>
                  </a:ln>
                  <a:effectLst/>
                </c:spPr>
                <c:invertIfNegative val="0"/>
                <c:cat>
                  <c:strRef>
                    <c:extLst>
                      <c:ext uri="{02D57815-91ED-43cb-92C2-25804820EDAC}">
                        <c15:formulaRef>
                          <c15:sqref>'Fig.2 (speakers-nationalit.)'!$M$2:$P$3</c15:sqref>
                        </c15:formulaRef>
                      </c:ext>
                    </c:extLst>
                    <c:strCache>
                      <c:ptCount val="4"/>
                      <c:pt idx="0">
                        <c:v>ICMP 2012               (total 261)</c:v>
                      </c:pt>
                      <c:pt idx="1">
                        <c:v>ICMP 2015             (total 207)</c:v>
                      </c:pt>
                      <c:pt idx="2">
                        <c:v>ICMP 2018                   (total 350)</c:v>
                      </c:pt>
                      <c:pt idx="3">
                        <c:v>ICMP 2021                 (total 406)</c:v>
                      </c:pt>
                    </c:strCache>
                  </c:strRef>
                </c:cat>
                <c:val>
                  <c:numRef>
                    <c:extLst>
                      <c:ext uri="{02D57815-91ED-43cb-92C2-25804820EDAC}">
                        <c15:formulaRef>
                          <c15:sqref>'Fig.2 (speakers-nationalit.)'!$M$4:$P$4</c15:sqref>
                        </c15:formulaRef>
                      </c:ext>
                    </c:extLst>
                    <c:numCache>
                      <c:formatCode>0%</c:formatCode>
                      <c:ptCount val="4"/>
                      <c:pt idx="0">
                        <c:v>0</c:v>
                      </c:pt>
                      <c:pt idx="1">
                        <c:v>9.6618357487922701E-3</c:v>
                      </c:pt>
                      <c:pt idx="2">
                        <c:v>5.7142857142857143E-3</c:v>
                      </c:pt>
                      <c:pt idx="3">
                        <c:v>7.3891625615763543E-3</c:v>
                      </c:pt>
                    </c:numCache>
                  </c:numRef>
                </c:val>
                <c:extLst>
                  <c:ext xmlns:c16="http://schemas.microsoft.com/office/drawing/2014/chart" uri="{C3380CC4-5D6E-409C-BE32-E72D297353CC}">
                    <c16:uniqueId val="{00000008-D5D7-4E41-ACC8-89DFDD494EC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'Fig.2 (speakers-nationalit.)'!$L$10</c15:sqref>
                        </c15:formulaRef>
                      </c:ext>
                    </c:extLst>
                    <c:strCache>
                      <c:ptCount val="1"/>
                      <c:pt idx="0">
                        <c:v>Oceanian PhD and Prof.</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'Fig.2 (speakers-nationalit.)'!$M$2:$P$3</c15:sqref>
                        </c15:formulaRef>
                      </c:ext>
                    </c:extLst>
                    <c:strCache>
                      <c:ptCount val="4"/>
                      <c:pt idx="0">
                        <c:v>ICMP 2012               (total 261)</c:v>
                      </c:pt>
                      <c:pt idx="1">
                        <c:v>ICMP 2015             (total 207)</c:v>
                      </c:pt>
                      <c:pt idx="2">
                        <c:v>ICMP 2018                   (total 350)</c:v>
                      </c:pt>
                      <c:pt idx="3">
                        <c:v>ICMP 2021                 (total 406)</c:v>
                      </c:pt>
                    </c:strCache>
                  </c:strRef>
                </c:cat>
                <c:val>
                  <c:numRef>
                    <c:extLst xmlns:c15="http://schemas.microsoft.com/office/drawing/2012/chart">
                      <c:ext xmlns:c15="http://schemas.microsoft.com/office/drawing/2012/chart" uri="{02D57815-91ED-43cb-92C2-25804820EDAC}">
                        <c15:formulaRef>
                          <c15:sqref>'Fig.2 (speakers-nationalit.)'!$M$10:$P$10</c15:sqref>
                        </c15:formulaRef>
                      </c:ext>
                    </c:extLst>
                    <c:numCache>
                      <c:formatCode>0%</c:formatCode>
                      <c:ptCount val="4"/>
                      <c:pt idx="0">
                        <c:v>1.532567049808429E-2</c:v>
                      </c:pt>
                      <c:pt idx="1">
                        <c:v>0</c:v>
                      </c:pt>
                      <c:pt idx="2">
                        <c:v>8.5714285714285719E-3</c:v>
                      </c:pt>
                      <c:pt idx="3">
                        <c:v>0</c:v>
                      </c:pt>
                    </c:numCache>
                  </c:numRef>
                </c:val>
                <c:extLst xmlns:c15="http://schemas.microsoft.com/office/drawing/2012/chart">
                  <c:ext xmlns:c16="http://schemas.microsoft.com/office/drawing/2014/chart" uri="{C3380CC4-5D6E-409C-BE32-E72D297353CC}">
                    <c16:uniqueId val="{00000009-D5D7-4E41-ACC8-89DFDD494EC1}"/>
                  </c:ext>
                </c:extLst>
              </c15:ser>
            </c15:filteredBarSeries>
          </c:ext>
        </c:extLst>
      </c:barChart>
      <c:scatterChart>
        <c:scatterStyle val="lineMarker"/>
        <c:varyColors val="0"/>
        <c:ser>
          <c:idx val="6"/>
          <c:order val="6"/>
          <c:tx>
            <c:strRef>
              <c:f>'Fig.2 (speakers-nationalit.)'!$L$12</c:f>
              <c:strCache>
                <c:ptCount val="1"/>
                <c:pt idx="0">
                  <c:v>European invited speakers</c:v>
                </c:pt>
              </c:strCache>
            </c:strRef>
          </c:tx>
          <c:spPr>
            <a:ln w="25400" cap="rnd">
              <a:noFill/>
              <a:round/>
            </a:ln>
            <a:effectLst/>
          </c:spPr>
          <c:marker>
            <c:symbol val="triangle"/>
            <c:size val="5"/>
            <c:spPr>
              <a:solidFill>
                <a:schemeClr val="accent5">
                  <a:lumMod val="40000"/>
                  <a:lumOff val="60000"/>
                </a:schemeClr>
              </a:solidFill>
              <a:ln w="9525">
                <a:solidFill>
                  <a:schemeClr val="accent5"/>
                </a:solidFill>
              </a:ln>
              <a:effectLst/>
            </c:spPr>
          </c:marker>
          <c:yVal>
            <c:numRef>
              <c:f>'Fig.2 (speakers-nationalit.)'!$M$12:$P$12</c:f>
              <c:numCache>
                <c:formatCode>0%</c:formatCode>
                <c:ptCount val="4"/>
                <c:pt idx="0">
                  <c:v>0.53289473684210531</c:v>
                </c:pt>
                <c:pt idx="1">
                  <c:v>0.46385542168674698</c:v>
                </c:pt>
                <c:pt idx="2">
                  <c:v>0.46341463414634149</c:v>
                </c:pt>
                <c:pt idx="3">
                  <c:v>0.58522727272727271</c:v>
                </c:pt>
              </c:numCache>
            </c:numRef>
          </c:yVal>
          <c:smooth val="0"/>
          <c:extLst>
            <c:ext xmlns:c16="http://schemas.microsoft.com/office/drawing/2014/chart" uri="{C3380CC4-5D6E-409C-BE32-E72D297353CC}">
              <c16:uniqueId val="{00000004-D5D7-4E41-ACC8-89DFDD494EC1}"/>
            </c:ext>
          </c:extLst>
        </c:ser>
        <c:ser>
          <c:idx val="7"/>
          <c:order val="7"/>
          <c:tx>
            <c:strRef>
              <c:f>'Fig.2 (speakers-nationalit.)'!$L$13</c:f>
              <c:strCache>
                <c:ptCount val="1"/>
                <c:pt idx="0">
                  <c:v>North American  invited speakers</c:v>
                </c:pt>
              </c:strCache>
            </c:strRef>
          </c:tx>
          <c:spPr>
            <a:ln w="25400" cap="rnd">
              <a:noFill/>
              <a:round/>
            </a:ln>
            <a:effectLst/>
          </c:spPr>
          <c:marker>
            <c:symbol val="circle"/>
            <c:size val="5"/>
            <c:spPr>
              <a:solidFill>
                <a:schemeClr val="accent2">
                  <a:lumMod val="40000"/>
                  <a:lumOff val="60000"/>
                </a:schemeClr>
              </a:solidFill>
              <a:ln w="9525">
                <a:solidFill>
                  <a:schemeClr val="accent2"/>
                </a:solidFill>
              </a:ln>
              <a:effectLst/>
            </c:spPr>
          </c:marker>
          <c:yVal>
            <c:numRef>
              <c:f>'Fig.2 (speakers-nationalit.)'!$M$13:$P$13</c:f>
              <c:numCache>
                <c:formatCode>0%</c:formatCode>
                <c:ptCount val="4"/>
                <c:pt idx="0">
                  <c:v>0.36184210526315791</c:v>
                </c:pt>
                <c:pt idx="1">
                  <c:v>0.37951807228915663</c:v>
                </c:pt>
                <c:pt idx="2">
                  <c:v>0.42682926829268292</c:v>
                </c:pt>
                <c:pt idx="3">
                  <c:v>0.35795454545454547</c:v>
                </c:pt>
              </c:numCache>
            </c:numRef>
          </c:yVal>
          <c:smooth val="0"/>
          <c:extLst>
            <c:ext xmlns:c16="http://schemas.microsoft.com/office/drawing/2014/chart" uri="{C3380CC4-5D6E-409C-BE32-E72D297353CC}">
              <c16:uniqueId val="{00000005-D5D7-4E41-ACC8-89DFDD494EC1}"/>
            </c:ext>
          </c:extLst>
        </c:ser>
        <c:ser>
          <c:idx val="8"/>
          <c:order val="8"/>
          <c:tx>
            <c:strRef>
              <c:f>'Fig.2 (speakers-nationalit.)'!$L$14</c:f>
              <c:strCache>
                <c:ptCount val="1"/>
                <c:pt idx="0">
                  <c:v>Asian  invited speakers</c:v>
                </c:pt>
              </c:strCache>
            </c:strRef>
          </c:tx>
          <c:spPr>
            <a:ln w="25400" cap="rnd">
              <a:noFill/>
              <a:round/>
            </a:ln>
            <a:effectLst/>
          </c:spPr>
          <c:marker>
            <c:symbol val="diamond"/>
            <c:size val="7"/>
            <c:spPr>
              <a:solidFill>
                <a:schemeClr val="accent6">
                  <a:lumMod val="40000"/>
                  <a:lumOff val="60000"/>
                </a:schemeClr>
              </a:solidFill>
              <a:ln w="9525">
                <a:solidFill>
                  <a:schemeClr val="accent6"/>
                </a:solidFill>
              </a:ln>
              <a:effectLst/>
            </c:spPr>
          </c:marker>
          <c:yVal>
            <c:numRef>
              <c:f>'Fig.2 (speakers-nationalit.)'!$M$14:$P$14</c:f>
              <c:numCache>
                <c:formatCode>0%</c:formatCode>
                <c:ptCount val="4"/>
                <c:pt idx="0">
                  <c:v>9.2105263157894732E-2</c:v>
                </c:pt>
                <c:pt idx="1">
                  <c:v>4.8192771084337352E-2</c:v>
                </c:pt>
                <c:pt idx="2">
                  <c:v>7.3170731707317069E-2</c:v>
                </c:pt>
                <c:pt idx="3">
                  <c:v>4.5454545454545456E-2</c:v>
                </c:pt>
              </c:numCache>
            </c:numRef>
          </c:yVal>
          <c:smooth val="0"/>
          <c:extLst>
            <c:ext xmlns:c16="http://schemas.microsoft.com/office/drawing/2014/chart" uri="{C3380CC4-5D6E-409C-BE32-E72D297353CC}">
              <c16:uniqueId val="{00000006-D5D7-4E41-ACC8-89DFDD494EC1}"/>
            </c:ext>
          </c:extLst>
        </c:ser>
        <c:ser>
          <c:idx val="9"/>
          <c:order val="9"/>
          <c:tx>
            <c:strRef>
              <c:f>'Fig.2 (speakers-nationalit.)'!$L$15</c:f>
              <c:strCache>
                <c:ptCount val="1"/>
                <c:pt idx="0">
                  <c:v>South American  invited speakers</c:v>
                </c:pt>
              </c:strCache>
            </c:strRef>
          </c:tx>
          <c:spPr>
            <a:ln w="25400" cap="rnd">
              <a:noFill/>
              <a:round/>
            </a:ln>
            <a:effectLst/>
          </c:spPr>
          <c:marker>
            <c:symbol val="diamond"/>
            <c:size val="7"/>
            <c:spPr>
              <a:solidFill>
                <a:schemeClr val="accent4">
                  <a:lumMod val="40000"/>
                  <a:lumOff val="60000"/>
                </a:schemeClr>
              </a:solidFill>
              <a:ln w="9525">
                <a:solidFill>
                  <a:schemeClr val="accent4">
                    <a:lumMod val="75000"/>
                  </a:schemeClr>
                </a:solidFill>
              </a:ln>
              <a:effectLst/>
            </c:spPr>
          </c:marker>
          <c:yVal>
            <c:numRef>
              <c:f>'Fig.2 (speakers-nationalit.)'!$M$15:$P$15</c:f>
              <c:numCache>
                <c:formatCode>0%</c:formatCode>
                <c:ptCount val="4"/>
                <c:pt idx="0">
                  <c:v>1.3157894736842105E-2</c:v>
                </c:pt>
                <c:pt idx="1">
                  <c:v>9.6385542168674704E-2</c:v>
                </c:pt>
                <c:pt idx="2">
                  <c:v>1.2195121951219513E-2</c:v>
                </c:pt>
                <c:pt idx="3">
                  <c:v>1.1363636363636364E-2</c:v>
                </c:pt>
              </c:numCache>
            </c:numRef>
          </c:yVal>
          <c:smooth val="0"/>
          <c:extLst>
            <c:ext xmlns:c16="http://schemas.microsoft.com/office/drawing/2014/chart" uri="{C3380CC4-5D6E-409C-BE32-E72D297353CC}">
              <c16:uniqueId val="{00000007-D5D7-4E41-ACC8-89DFDD494EC1}"/>
            </c:ext>
          </c:extLst>
        </c:ser>
        <c:dLbls>
          <c:showLegendKey val="0"/>
          <c:showVal val="0"/>
          <c:showCatName val="0"/>
          <c:showSerName val="0"/>
          <c:showPercent val="0"/>
          <c:showBubbleSize val="0"/>
        </c:dLbls>
        <c:axId val="276227247"/>
        <c:axId val="276228079"/>
        <c:extLst>
          <c:ext xmlns:c15="http://schemas.microsoft.com/office/drawing/2012/chart" uri="{02D57815-91ED-43cb-92C2-25804820EDAC}">
            <c15:filteredScatterSeries>
              <c15:ser>
                <c:idx val="10"/>
                <c:order val="10"/>
                <c:tx>
                  <c:strRef>
                    <c:extLst>
                      <c:ext uri="{02D57815-91ED-43cb-92C2-25804820EDAC}">
                        <c15:formulaRef>
                          <c15:sqref>'Fig.2 (speakers-nationalit.)'!$L$16</c15:sqref>
                        </c15:formulaRef>
                      </c:ext>
                    </c:extLst>
                    <c:strCache>
                      <c:ptCount val="1"/>
                      <c:pt idx="0">
                        <c:v>African  invited speakers</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yVal>
                  <c:numRef>
                    <c:extLst>
                      <c:ext uri="{02D57815-91ED-43cb-92C2-25804820EDAC}">
                        <c15:formulaRef>
                          <c15:sqref>'Fig.2 (speakers-nationalit.)'!$M$16:$P$16</c15:sqref>
                        </c15:formulaRef>
                      </c:ext>
                    </c:extLst>
                    <c:numCache>
                      <c:formatCode>0%</c:formatCode>
                      <c:ptCount val="4"/>
                      <c:pt idx="0">
                        <c:v>0</c:v>
                      </c:pt>
                      <c:pt idx="1">
                        <c:v>1.2048192771084338E-2</c:v>
                      </c:pt>
                      <c:pt idx="2">
                        <c:v>0</c:v>
                      </c:pt>
                      <c:pt idx="3">
                        <c:v>0</c:v>
                      </c:pt>
                    </c:numCache>
                  </c:numRef>
                </c:yVal>
                <c:smooth val="0"/>
                <c:extLst>
                  <c:ext xmlns:c16="http://schemas.microsoft.com/office/drawing/2014/chart" uri="{C3380CC4-5D6E-409C-BE32-E72D297353CC}">
                    <c16:uniqueId val="{0000000A-D5D7-4E41-ACC8-89DFDD494EC1}"/>
                  </c:ext>
                </c:extLst>
              </c15:ser>
            </c15:filteredScatterSeries>
          </c:ext>
        </c:extLst>
      </c:scatterChart>
      <c:catAx>
        <c:axId val="276227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76228079"/>
        <c:crosses val="autoZero"/>
        <c:auto val="1"/>
        <c:lblAlgn val="ctr"/>
        <c:lblOffset val="100"/>
        <c:noMultiLvlLbl val="0"/>
      </c:catAx>
      <c:valAx>
        <c:axId val="2762280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76227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9.4792142570803595E-2"/>
          <c:y val="0.16703949546649557"/>
          <c:w val="0.85348937903116928"/>
          <c:h val="0.63532773863793346"/>
        </c:manualLayout>
      </c:layout>
      <c:barChart>
        <c:barDir val="col"/>
        <c:grouping val="clustered"/>
        <c:varyColors val="0"/>
        <c:ser>
          <c:idx val="0"/>
          <c:order val="0"/>
          <c:tx>
            <c:strRef>
              <c:f>'Fig.3 (Leaky pipeline)'!$B$5</c:f>
              <c:strCache>
                <c:ptCount val="1"/>
                <c:pt idx="0">
                  <c:v>Professors</c:v>
                </c:pt>
              </c:strCache>
            </c:strRef>
          </c:tx>
          <c:spPr>
            <a:solidFill>
              <a:schemeClr val="accent2">
                <a:lumMod val="60000"/>
                <a:lumOff val="40000"/>
              </a:schemeClr>
            </a:solidFill>
            <a:ln>
              <a:noFill/>
            </a:ln>
            <a:effectLst/>
          </c:spPr>
          <c:invertIfNegative val="0"/>
          <c:cat>
            <c:strRef>
              <c:f>'Fig.3 (Leaky pipeline)'!$C$4:$F$4</c:f>
              <c:strCache>
                <c:ptCount val="4"/>
                <c:pt idx="0">
                  <c:v>ICMP 2012         (Denmark)</c:v>
                </c:pt>
                <c:pt idx="1">
                  <c:v>ICMP 2015                       (Chile)</c:v>
                </c:pt>
                <c:pt idx="2">
                  <c:v>ICMP 2018            (Canada)</c:v>
                </c:pt>
                <c:pt idx="3">
                  <c:v>ICMP 2021    (Switzerland)</c:v>
                </c:pt>
              </c:strCache>
            </c:strRef>
          </c:cat>
          <c:val>
            <c:numRef>
              <c:f>'Fig.3 (Leaky pipeline)'!$C$5:$F$5</c:f>
              <c:numCache>
                <c:formatCode>0%</c:formatCode>
                <c:ptCount val="4"/>
                <c:pt idx="0">
                  <c:v>0.06</c:v>
                </c:pt>
                <c:pt idx="1">
                  <c:v>0.11</c:v>
                </c:pt>
                <c:pt idx="2">
                  <c:v>0.11</c:v>
                </c:pt>
                <c:pt idx="3">
                  <c:v>0.16</c:v>
                </c:pt>
              </c:numCache>
            </c:numRef>
          </c:val>
          <c:extLst>
            <c:ext xmlns:c16="http://schemas.microsoft.com/office/drawing/2014/chart" uri="{C3380CC4-5D6E-409C-BE32-E72D297353CC}">
              <c16:uniqueId val="{00000000-4EDC-4636-8A97-1E5C53BABDC1}"/>
            </c:ext>
          </c:extLst>
        </c:ser>
        <c:ser>
          <c:idx val="1"/>
          <c:order val="1"/>
          <c:tx>
            <c:strRef>
              <c:f>'Fig.3 (Leaky pipeline)'!$B$6</c:f>
              <c:strCache>
                <c:ptCount val="1"/>
                <c:pt idx="0">
                  <c:v>Doctors</c:v>
                </c:pt>
              </c:strCache>
            </c:strRef>
          </c:tx>
          <c:spPr>
            <a:solidFill>
              <a:schemeClr val="accent5">
                <a:lumMod val="60000"/>
                <a:lumOff val="40000"/>
              </a:schemeClr>
            </a:solidFill>
            <a:ln>
              <a:noFill/>
            </a:ln>
            <a:effectLst/>
          </c:spPr>
          <c:invertIfNegative val="0"/>
          <c:cat>
            <c:strRef>
              <c:f>'Fig.3 (Leaky pipeline)'!$C$4:$F$4</c:f>
              <c:strCache>
                <c:ptCount val="4"/>
                <c:pt idx="0">
                  <c:v>ICMP 2012         (Denmark)</c:v>
                </c:pt>
                <c:pt idx="1">
                  <c:v>ICMP 2015                       (Chile)</c:v>
                </c:pt>
                <c:pt idx="2">
                  <c:v>ICMP 2018            (Canada)</c:v>
                </c:pt>
                <c:pt idx="3">
                  <c:v>ICMP 2021    (Switzerland)</c:v>
                </c:pt>
              </c:strCache>
            </c:strRef>
          </c:cat>
          <c:val>
            <c:numRef>
              <c:f>'Fig.3 (Leaky pipeline)'!$C$6:$F$6</c:f>
              <c:numCache>
                <c:formatCode>0%</c:formatCode>
                <c:ptCount val="4"/>
                <c:pt idx="0">
                  <c:v>0.12</c:v>
                </c:pt>
                <c:pt idx="1">
                  <c:v>0.11</c:v>
                </c:pt>
                <c:pt idx="2">
                  <c:v>0.13</c:v>
                </c:pt>
                <c:pt idx="3">
                  <c:v>0.21</c:v>
                </c:pt>
              </c:numCache>
            </c:numRef>
          </c:val>
          <c:extLst>
            <c:ext xmlns:c16="http://schemas.microsoft.com/office/drawing/2014/chart" uri="{C3380CC4-5D6E-409C-BE32-E72D297353CC}">
              <c16:uniqueId val="{00000001-4EDC-4636-8A97-1E5C53BABDC1}"/>
            </c:ext>
          </c:extLst>
        </c:ser>
        <c:ser>
          <c:idx val="2"/>
          <c:order val="2"/>
          <c:tx>
            <c:strRef>
              <c:f>'Fig.3 (Leaky pipeline)'!$B$7</c:f>
              <c:strCache>
                <c:ptCount val="1"/>
                <c:pt idx="0">
                  <c:v>Student</c:v>
                </c:pt>
              </c:strCache>
            </c:strRef>
          </c:tx>
          <c:spPr>
            <a:solidFill>
              <a:schemeClr val="accent6">
                <a:lumMod val="60000"/>
                <a:lumOff val="40000"/>
              </a:schemeClr>
            </a:solidFill>
            <a:ln>
              <a:noFill/>
            </a:ln>
            <a:effectLst/>
          </c:spPr>
          <c:invertIfNegative val="0"/>
          <c:cat>
            <c:strRef>
              <c:f>'Fig.3 (Leaky pipeline)'!$C$4:$F$4</c:f>
              <c:strCache>
                <c:ptCount val="4"/>
                <c:pt idx="0">
                  <c:v>ICMP 2012         (Denmark)</c:v>
                </c:pt>
                <c:pt idx="1">
                  <c:v>ICMP 2015                       (Chile)</c:v>
                </c:pt>
                <c:pt idx="2">
                  <c:v>ICMP 2018            (Canada)</c:v>
                </c:pt>
                <c:pt idx="3">
                  <c:v>ICMP 2021    (Switzerland)</c:v>
                </c:pt>
              </c:strCache>
            </c:strRef>
          </c:cat>
          <c:val>
            <c:numRef>
              <c:f>'Fig.3 (Leaky pipeline)'!$C$7:$F$7</c:f>
              <c:numCache>
                <c:formatCode>0%</c:formatCode>
                <c:ptCount val="4"/>
                <c:pt idx="0">
                  <c:v>0.16</c:v>
                </c:pt>
                <c:pt idx="1">
                  <c:v>0.09</c:v>
                </c:pt>
                <c:pt idx="2">
                  <c:v>0.17</c:v>
                </c:pt>
                <c:pt idx="3">
                  <c:v>0.2</c:v>
                </c:pt>
              </c:numCache>
            </c:numRef>
          </c:val>
          <c:extLst>
            <c:ext xmlns:c16="http://schemas.microsoft.com/office/drawing/2014/chart" uri="{C3380CC4-5D6E-409C-BE32-E72D297353CC}">
              <c16:uniqueId val="{00000002-4EDC-4636-8A97-1E5C53BABDC1}"/>
            </c:ext>
          </c:extLst>
        </c:ser>
        <c:dLbls>
          <c:showLegendKey val="0"/>
          <c:showVal val="0"/>
          <c:showCatName val="0"/>
          <c:showSerName val="0"/>
          <c:showPercent val="0"/>
          <c:showBubbleSize val="0"/>
        </c:dLbls>
        <c:gapWidth val="200"/>
        <c:overlap val="-15"/>
        <c:axId val="2042230687"/>
        <c:axId val="2042231519"/>
      </c:barChart>
      <c:lineChart>
        <c:grouping val="standard"/>
        <c:varyColors val="0"/>
        <c:ser>
          <c:idx val="3"/>
          <c:order val="3"/>
          <c:tx>
            <c:strRef>
              <c:f>'Fig.3 (Leaky pipeline)'!$B$9</c:f>
              <c:strCache>
                <c:ptCount val="1"/>
                <c:pt idx="0">
                  <c:v>Total</c:v>
                </c:pt>
              </c:strCache>
            </c:strRef>
          </c:tx>
          <c:spPr>
            <a:ln w="44450" cap="rnd" cmpd="sng">
              <a:solidFill>
                <a:schemeClr val="accent4"/>
              </a:solidFill>
              <a:prstDash val="solid"/>
              <a:round/>
            </a:ln>
            <a:effectLst/>
          </c:spPr>
          <c:marker>
            <c:symbol val="x"/>
            <c:size val="7"/>
            <c:spPr>
              <a:noFill/>
              <a:ln w="25400">
                <a:solidFill>
                  <a:schemeClr val="accent4"/>
                </a:solidFill>
              </a:ln>
              <a:effectLst/>
            </c:spPr>
          </c:marker>
          <c:dPt>
            <c:idx val="1"/>
            <c:marker>
              <c:symbol val="x"/>
              <c:size val="7"/>
              <c:spPr>
                <a:noFill/>
                <a:ln w="25400">
                  <a:solidFill>
                    <a:schemeClr val="accent4"/>
                  </a:solidFill>
                </a:ln>
                <a:effectLst/>
              </c:spPr>
            </c:marker>
            <c:bubble3D val="0"/>
            <c:spPr>
              <a:ln w="12700" cap="rnd" cmpd="sng">
                <a:solidFill>
                  <a:schemeClr val="accent4"/>
                </a:solidFill>
                <a:prstDash val="solid"/>
                <a:round/>
              </a:ln>
              <a:effectLst/>
            </c:spPr>
            <c:extLst>
              <c:ext xmlns:c16="http://schemas.microsoft.com/office/drawing/2014/chart" uri="{C3380CC4-5D6E-409C-BE32-E72D297353CC}">
                <c16:uniqueId val="{00000004-4EDC-4636-8A97-1E5C53BABDC1}"/>
              </c:ext>
            </c:extLst>
          </c:dPt>
          <c:dPt>
            <c:idx val="2"/>
            <c:marker>
              <c:symbol val="x"/>
              <c:size val="7"/>
              <c:spPr>
                <a:noFill/>
                <a:ln w="25400">
                  <a:solidFill>
                    <a:schemeClr val="accent4"/>
                  </a:solidFill>
                </a:ln>
                <a:effectLst/>
              </c:spPr>
            </c:marker>
            <c:bubble3D val="0"/>
            <c:spPr>
              <a:ln w="12700" cap="rnd" cmpd="sng">
                <a:solidFill>
                  <a:schemeClr val="accent4"/>
                </a:solidFill>
                <a:prstDash val="solid"/>
                <a:round/>
              </a:ln>
              <a:effectLst/>
            </c:spPr>
            <c:extLst>
              <c:ext xmlns:c16="http://schemas.microsoft.com/office/drawing/2014/chart" uri="{C3380CC4-5D6E-409C-BE32-E72D297353CC}">
                <c16:uniqueId val="{00000006-4EDC-4636-8A97-1E5C53BABDC1}"/>
              </c:ext>
            </c:extLst>
          </c:dPt>
          <c:dPt>
            <c:idx val="3"/>
            <c:marker>
              <c:symbol val="x"/>
              <c:size val="7"/>
              <c:spPr>
                <a:noFill/>
                <a:ln w="25400">
                  <a:solidFill>
                    <a:schemeClr val="accent4"/>
                  </a:solidFill>
                </a:ln>
                <a:effectLst/>
              </c:spPr>
            </c:marker>
            <c:bubble3D val="0"/>
            <c:spPr>
              <a:ln w="12700" cap="rnd" cmpd="sng">
                <a:solidFill>
                  <a:schemeClr val="accent4"/>
                </a:solidFill>
                <a:prstDash val="solid"/>
                <a:round/>
              </a:ln>
              <a:effectLst/>
            </c:spPr>
            <c:extLst>
              <c:ext xmlns:c16="http://schemas.microsoft.com/office/drawing/2014/chart" uri="{C3380CC4-5D6E-409C-BE32-E72D297353CC}">
                <c16:uniqueId val="{00000008-4EDC-4636-8A97-1E5C53BABDC1}"/>
              </c:ext>
            </c:extLst>
          </c:dPt>
          <c:dLbls>
            <c:dLbl>
              <c:idx val="0"/>
              <c:layout>
                <c:manualLayout>
                  <c:x val="-5.3703161133495887E-2"/>
                  <c:y val="-0.18630746629248379"/>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4"/>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DC-4636-8A97-1E5C53BABDC1}"/>
                </c:ext>
              </c:extLst>
            </c:dLbl>
            <c:dLbl>
              <c:idx val="1"/>
              <c:layout>
                <c:manualLayout>
                  <c:x val="-4.6875736389725892E-2"/>
                  <c:y val="-0.1785135736368372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4"/>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DC-4636-8A97-1E5C53BABDC1}"/>
                </c:ext>
              </c:extLst>
            </c:dLbl>
            <c:dLbl>
              <c:idx val="2"/>
              <c:layout>
                <c:manualLayout>
                  <c:x val="-5.1223784525758383E-2"/>
                  <c:y val="-0.15498644347518567"/>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4"/>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DC-4636-8A97-1E5C53BABDC1}"/>
                </c:ext>
              </c:extLst>
            </c:dLbl>
            <c:dLbl>
              <c:idx val="3"/>
              <c:layout>
                <c:manualLayout>
                  <c:x val="-4.2273260804821217E-2"/>
                  <c:y val="-0.1914257228315055"/>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4"/>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DC-4636-8A97-1E5C53BABDC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2"/>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'Fig.3 (Leaky pipeline)'!$C$9:$F$9</c:f>
              <c:numCache>
                <c:formatCode>0%</c:formatCode>
                <c:ptCount val="4"/>
                <c:pt idx="0">
                  <c:v>0.1</c:v>
                </c:pt>
                <c:pt idx="1">
                  <c:v>0.11</c:v>
                </c:pt>
                <c:pt idx="2">
                  <c:v>0.13793103448275862</c:v>
                </c:pt>
                <c:pt idx="3">
                  <c:v>0.19</c:v>
                </c:pt>
              </c:numCache>
            </c:numRef>
          </c:val>
          <c:smooth val="0"/>
          <c:extLst>
            <c:ext xmlns:c16="http://schemas.microsoft.com/office/drawing/2014/chart" uri="{C3380CC4-5D6E-409C-BE32-E72D297353CC}">
              <c16:uniqueId val="{0000000A-4EDC-4636-8A97-1E5C53BABDC1}"/>
            </c:ext>
          </c:extLst>
        </c:ser>
        <c:dLbls>
          <c:showLegendKey val="0"/>
          <c:showVal val="0"/>
          <c:showCatName val="0"/>
          <c:showSerName val="0"/>
          <c:showPercent val="0"/>
          <c:showBubbleSize val="0"/>
        </c:dLbls>
        <c:marker val="1"/>
        <c:smooth val="0"/>
        <c:axId val="2042230687"/>
        <c:axId val="2042231519"/>
      </c:lineChart>
      <c:catAx>
        <c:axId val="2042230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042231519"/>
        <c:crosses val="autoZero"/>
        <c:auto val="1"/>
        <c:lblAlgn val="ctr"/>
        <c:lblOffset val="100"/>
        <c:noMultiLvlLbl val="0"/>
      </c:catAx>
      <c:valAx>
        <c:axId val="20422315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042230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9.4792142570803595E-2"/>
          <c:y val="0.16703949546649557"/>
          <c:w val="0.85348937903116928"/>
          <c:h val="0.63532773863793346"/>
        </c:manualLayout>
      </c:layout>
      <c:barChart>
        <c:barDir val="col"/>
        <c:grouping val="clustered"/>
        <c:varyColors val="0"/>
        <c:ser>
          <c:idx val="0"/>
          <c:order val="0"/>
          <c:tx>
            <c:strRef>
              <c:f>'Fig.3 (Leaky pipeline)'!$B$5</c:f>
              <c:strCache>
                <c:ptCount val="1"/>
                <c:pt idx="0">
                  <c:v>Professors</c:v>
                </c:pt>
              </c:strCache>
            </c:strRef>
          </c:tx>
          <c:spPr>
            <a:solidFill>
              <a:schemeClr val="accent2">
                <a:lumMod val="60000"/>
                <a:lumOff val="40000"/>
              </a:schemeClr>
            </a:solidFill>
            <a:ln>
              <a:noFill/>
            </a:ln>
            <a:effectLst/>
          </c:spPr>
          <c:invertIfNegative val="0"/>
          <c:cat>
            <c:strRef>
              <c:f>'Fig.3 (Leaky pipeline)'!$C$4:$F$4</c:f>
              <c:strCache>
                <c:ptCount val="4"/>
                <c:pt idx="0">
                  <c:v>ICMP 2012         (Denmark)</c:v>
                </c:pt>
                <c:pt idx="1">
                  <c:v>ICMP 2015                       (Chile)</c:v>
                </c:pt>
                <c:pt idx="2">
                  <c:v>ICMP 2018            (Canada)</c:v>
                </c:pt>
                <c:pt idx="3">
                  <c:v>ICMP 2021    (Switzerland)</c:v>
                </c:pt>
              </c:strCache>
            </c:strRef>
          </c:cat>
          <c:val>
            <c:numRef>
              <c:f>'Fig.3 (Leaky pipeline)'!$C$5:$F$5</c:f>
              <c:numCache>
                <c:formatCode>0%</c:formatCode>
                <c:ptCount val="4"/>
                <c:pt idx="0">
                  <c:v>0.06</c:v>
                </c:pt>
                <c:pt idx="1">
                  <c:v>0.11</c:v>
                </c:pt>
                <c:pt idx="2">
                  <c:v>0.11</c:v>
                </c:pt>
                <c:pt idx="3">
                  <c:v>0.16</c:v>
                </c:pt>
              </c:numCache>
            </c:numRef>
          </c:val>
          <c:extLst>
            <c:ext xmlns:c16="http://schemas.microsoft.com/office/drawing/2014/chart" uri="{C3380CC4-5D6E-409C-BE32-E72D297353CC}">
              <c16:uniqueId val="{00000000-A0D9-48E3-B9B3-65B91A99ADDA}"/>
            </c:ext>
          </c:extLst>
        </c:ser>
        <c:ser>
          <c:idx val="1"/>
          <c:order val="1"/>
          <c:tx>
            <c:strRef>
              <c:f>'Fig.3 (Leaky pipeline)'!$B$6</c:f>
              <c:strCache>
                <c:ptCount val="1"/>
                <c:pt idx="0">
                  <c:v>Doctors</c:v>
                </c:pt>
              </c:strCache>
            </c:strRef>
          </c:tx>
          <c:spPr>
            <a:solidFill>
              <a:schemeClr val="accent5">
                <a:lumMod val="60000"/>
                <a:lumOff val="40000"/>
              </a:schemeClr>
            </a:solidFill>
            <a:ln>
              <a:noFill/>
            </a:ln>
            <a:effectLst/>
          </c:spPr>
          <c:invertIfNegative val="0"/>
          <c:cat>
            <c:strRef>
              <c:f>'Fig.3 (Leaky pipeline)'!$C$4:$F$4</c:f>
              <c:strCache>
                <c:ptCount val="4"/>
                <c:pt idx="0">
                  <c:v>ICMP 2012         (Denmark)</c:v>
                </c:pt>
                <c:pt idx="1">
                  <c:v>ICMP 2015                       (Chile)</c:v>
                </c:pt>
                <c:pt idx="2">
                  <c:v>ICMP 2018            (Canada)</c:v>
                </c:pt>
                <c:pt idx="3">
                  <c:v>ICMP 2021    (Switzerland)</c:v>
                </c:pt>
              </c:strCache>
            </c:strRef>
          </c:cat>
          <c:val>
            <c:numRef>
              <c:f>'Fig.3 (Leaky pipeline)'!$C$6:$F$6</c:f>
              <c:numCache>
                <c:formatCode>0%</c:formatCode>
                <c:ptCount val="4"/>
                <c:pt idx="0">
                  <c:v>0.12</c:v>
                </c:pt>
                <c:pt idx="1">
                  <c:v>0.11</c:v>
                </c:pt>
                <c:pt idx="2">
                  <c:v>0.13</c:v>
                </c:pt>
                <c:pt idx="3">
                  <c:v>0.21</c:v>
                </c:pt>
              </c:numCache>
            </c:numRef>
          </c:val>
          <c:extLst>
            <c:ext xmlns:c16="http://schemas.microsoft.com/office/drawing/2014/chart" uri="{C3380CC4-5D6E-409C-BE32-E72D297353CC}">
              <c16:uniqueId val="{00000001-A0D9-48E3-B9B3-65B91A99ADDA}"/>
            </c:ext>
          </c:extLst>
        </c:ser>
        <c:ser>
          <c:idx val="2"/>
          <c:order val="2"/>
          <c:tx>
            <c:strRef>
              <c:f>'Fig.3 (Leaky pipeline)'!$B$7</c:f>
              <c:strCache>
                <c:ptCount val="1"/>
                <c:pt idx="0">
                  <c:v>Student</c:v>
                </c:pt>
              </c:strCache>
            </c:strRef>
          </c:tx>
          <c:spPr>
            <a:solidFill>
              <a:schemeClr val="accent6">
                <a:lumMod val="60000"/>
                <a:lumOff val="40000"/>
              </a:schemeClr>
            </a:solidFill>
            <a:ln>
              <a:noFill/>
            </a:ln>
            <a:effectLst/>
          </c:spPr>
          <c:invertIfNegative val="0"/>
          <c:cat>
            <c:strRef>
              <c:f>'Fig.3 (Leaky pipeline)'!$C$4:$F$4</c:f>
              <c:strCache>
                <c:ptCount val="4"/>
                <c:pt idx="0">
                  <c:v>ICMP 2012         (Denmark)</c:v>
                </c:pt>
                <c:pt idx="1">
                  <c:v>ICMP 2015                       (Chile)</c:v>
                </c:pt>
                <c:pt idx="2">
                  <c:v>ICMP 2018            (Canada)</c:v>
                </c:pt>
                <c:pt idx="3">
                  <c:v>ICMP 2021    (Switzerland)</c:v>
                </c:pt>
              </c:strCache>
            </c:strRef>
          </c:cat>
          <c:val>
            <c:numRef>
              <c:f>'Fig.3 (Leaky pipeline)'!$C$7:$F$7</c:f>
              <c:numCache>
                <c:formatCode>0%</c:formatCode>
                <c:ptCount val="4"/>
                <c:pt idx="0">
                  <c:v>0.16</c:v>
                </c:pt>
                <c:pt idx="1">
                  <c:v>0.09</c:v>
                </c:pt>
                <c:pt idx="2">
                  <c:v>0.17</c:v>
                </c:pt>
                <c:pt idx="3">
                  <c:v>0.2</c:v>
                </c:pt>
              </c:numCache>
            </c:numRef>
          </c:val>
          <c:extLst>
            <c:ext xmlns:c16="http://schemas.microsoft.com/office/drawing/2014/chart" uri="{C3380CC4-5D6E-409C-BE32-E72D297353CC}">
              <c16:uniqueId val="{00000002-A0D9-48E3-B9B3-65B91A99ADDA}"/>
            </c:ext>
          </c:extLst>
        </c:ser>
        <c:dLbls>
          <c:showLegendKey val="0"/>
          <c:showVal val="0"/>
          <c:showCatName val="0"/>
          <c:showSerName val="0"/>
          <c:showPercent val="0"/>
          <c:showBubbleSize val="0"/>
        </c:dLbls>
        <c:gapWidth val="247"/>
        <c:axId val="2042230687"/>
        <c:axId val="2042231519"/>
      </c:barChart>
      <c:lineChart>
        <c:grouping val="standard"/>
        <c:varyColors val="0"/>
        <c:ser>
          <c:idx val="3"/>
          <c:order val="3"/>
          <c:tx>
            <c:strRef>
              <c:f>'Fig.3 (Leaky pipeline)'!$B$9</c:f>
              <c:strCache>
                <c:ptCount val="1"/>
                <c:pt idx="0">
                  <c:v>Total</c:v>
                </c:pt>
              </c:strCache>
            </c:strRef>
          </c:tx>
          <c:spPr>
            <a:ln w="44450" cap="rnd" cmpd="sng">
              <a:solidFill>
                <a:schemeClr val="tx1"/>
              </a:solidFill>
              <a:prstDash val="solid"/>
              <a:round/>
            </a:ln>
            <a:effectLst/>
          </c:spPr>
          <c:marker>
            <c:symbol val="x"/>
            <c:size val="7"/>
            <c:spPr>
              <a:noFill/>
              <a:ln w="25400">
                <a:solidFill>
                  <a:schemeClr val="tx1"/>
                </a:solidFill>
              </a:ln>
              <a:effectLst/>
            </c:spPr>
          </c:marker>
          <c:dPt>
            <c:idx val="1"/>
            <c:marker>
              <c:symbol val="x"/>
              <c:size val="7"/>
              <c:spPr>
                <a:noFill/>
                <a:ln w="25400">
                  <a:solidFill>
                    <a:schemeClr val="tx1"/>
                  </a:solidFill>
                </a:ln>
                <a:effectLst/>
              </c:spPr>
            </c:marker>
            <c:bubble3D val="0"/>
            <c:spPr>
              <a:ln w="12700" cap="rnd" cmpd="sng">
                <a:solidFill>
                  <a:schemeClr val="tx1"/>
                </a:solidFill>
                <a:prstDash val="solid"/>
                <a:round/>
              </a:ln>
              <a:effectLst/>
            </c:spPr>
            <c:extLst>
              <c:ext xmlns:c16="http://schemas.microsoft.com/office/drawing/2014/chart" uri="{C3380CC4-5D6E-409C-BE32-E72D297353CC}">
                <c16:uniqueId val="{00000004-A0D9-48E3-B9B3-65B91A99ADDA}"/>
              </c:ext>
            </c:extLst>
          </c:dPt>
          <c:dPt>
            <c:idx val="2"/>
            <c:marker>
              <c:symbol val="x"/>
              <c:size val="7"/>
              <c:spPr>
                <a:noFill/>
                <a:ln w="25400">
                  <a:solidFill>
                    <a:schemeClr val="tx1"/>
                  </a:solidFill>
                </a:ln>
                <a:effectLst/>
              </c:spPr>
            </c:marker>
            <c:bubble3D val="0"/>
            <c:spPr>
              <a:ln w="12700" cap="rnd" cmpd="sng">
                <a:solidFill>
                  <a:schemeClr val="tx1"/>
                </a:solidFill>
                <a:prstDash val="solid"/>
                <a:round/>
              </a:ln>
              <a:effectLst/>
            </c:spPr>
            <c:extLst>
              <c:ext xmlns:c16="http://schemas.microsoft.com/office/drawing/2014/chart" uri="{C3380CC4-5D6E-409C-BE32-E72D297353CC}">
                <c16:uniqueId val="{00000006-A0D9-48E3-B9B3-65B91A99ADDA}"/>
              </c:ext>
            </c:extLst>
          </c:dPt>
          <c:dPt>
            <c:idx val="3"/>
            <c:marker>
              <c:symbol val="x"/>
              <c:size val="7"/>
              <c:spPr>
                <a:noFill/>
                <a:ln w="25400">
                  <a:solidFill>
                    <a:schemeClr val="tx1"/>
                  </a:solidFill>
                </a:ln>
                <a:effectLst/>
              </c:spPr>
            </c:marker>
            <c:bubble3D val="0"/>
            <c:spPr>
              <a:ln w="12700" cap="rnd" cmpd="sng">
                <a:solidFill>
                  <a:schemeClr val="tx1"/>
                </a:solidFill>
                <a:prstDash val="solid"/>
                <a:round/>
              </a:ln>
              <a:effectLst/>
            </c:spPr>
            <c:extLst>
              <c:ext xmlns:c16="http://schemas.microsoft.com/office/drawing/2014/chart" uri="{C3380CC4-5D6E-409C-BE32-E72D297353CC}">
                <c16:uniqueId val="{00000008-A0D9-48E3-B9B3-65B91A99ADDA}"/>
              </c:ext>
            </c:extLst>
          </c:dPt>
          <c:val>
            <c:numRef>
              <c:f>'Fig.3 (Leaky pipeline)'!$C$9:$F$9</c:f>
              <c:numCache>
                <c:formatCode>0%</c:formatCode>
                <c:ptCount val="4"/>
                <c:pt idx="0">
                  <c:v>0.1</c:v>
                </c:pt>
                <c:pt idx="1">
                  <c:v>0.11</c:v>
                </c:pt>
                <c:pt idx="2">
                  <c:v>0.13793103448275862</c:v>
                </c:pt>
                <c:pt idx="3">
                  <c:v>0.19</c:v>
                </c:pt>
              </c:numCache>
            </c:numRef>
          </c:val>
          <c:smooth val="0"/>
          <c:extLst>
            <c:ext xmlns:c16="http://schemas.microsoft.com/office/drawing/2014/chart" uri="{C3380CC4-5D6E-409C-BE32-E72D297353CC}">
              <c16:uniqueId val="{00000009-A0D9-48E3-B9B3-65B91A99ADDA}"/>
            </c:ext>
          </c:extLst>
        </c:ser>
        <c:dLbls>
          <c:showLegendKey val="0"/>
          <c:showVal val="0"/>
          <c:showCatName val="0"/>
          <c:showSerName val="0"/>
          <c:showPercent val="0"/>
          <c:showBubbleSize val="0"/>
        </c:dLbls>
        <c:marker val="1"/>
        <c:smooth val="0"/>
        <c:axId val="2042230687"/>
        <c:axId val="2042231519"/>
      </c:lineChart>
      <c:catAx>
        <c:axId val="2042230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042231519"/>
        <c:crosses val="autoZero"/>
        <c:auto val="1"/>
        <c:lblAlgn val="ctr"/>
        <c:lblOffset val="100"/>
        <c:noMultiLvlLbl val="0"/>
      </c:catAx>
      <c:valAx>
        <c:axId val="20422315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042230687"/>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949158440013246"/>
          <c:y val="4.9886621315192746E-2"/>
          <c:w val="0.7964540202709649"/>
          <c:h val="0.74055802807257787"/>
        </c:manualLayout>
      </c:layout>
      <c:barChart>
        <c:barDir val="col"/>
        <c:grouping val="clustered"/>
        <c:varyColors val="0"/>
        <c:ser>
          <c:idx val="1"/>
          <c:order val="1"/>
          <c:tx>
            <c:strRef>
              <c:f>'Fig. 6-8 (Speakers)'!$B$12</c:f>
              <c:strCache>
                <c:ptCount val="1"/>
                <c:pt idx="0">
                  <c:v>Doctors and Professors</c:v>
                </c:pt>
              </c:strCache>
            </c:strRef>
          </c:tx>
          <c:spPr>
            <a:solidFill>
              <a:schemeClr val="accent1">
                <a:tint val="77000"/>
              </a:schemeClr>
            </a:solidFill>
            <a:ln>
              <a:solidFill>
                <a:schemeClr val="accent1">
                  <a:lumMod val="40000"/>
                  <a:lumOff val="60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dLblPos val="inBase"/>
              <c:showLegendKey val="0"/>
              <c:showVal val="1"/>
              <c:showCatName val="0"/>
              <c:showSerName val="0"/>
              <c:showPercent val="0"/>
              <c:showBubbleSize val="0"/>
              <c:extLst>
                <c:ext xmlns:c16="http://schemas.microsoft.com/office/drawing/2014/chart" uri="{C3380CC4-5D6E-409C-BE32-E72D297353CC}">
                  <c16:uniqueId val="{00000000-E0B4-49B6-96CF-FAF143F73DE2}"/>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dLblPos val="inBase"/>
              <c:showLegendKey val="0"/>
              <c:showVal val="1"/>
              <c:showCatName val="0"/>
              <c:showSerName val="0"/>
              <c:showPercent val="0"/>
              <c:showBubbleSize val="0"/>
              <c:extLst>
                <c:ext xmlns:c16="http://schemas.microsoft.com/office/drawing/2014/chart" uri="{C3380CC4-5D6E-409C-BE32-E72D297353CC}">
                  <c16:uniqueId val="{00000001-E0B4-49B6-96CF-FAF143F73DE2}"/>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dLblPos val="inBase"/>
              <c:showLegendKey val="0"/>
              <c:showVal val="1"/>
              <c:showCatName val="0"/>
              <c:showSerName val="0"/>
              <c:showPercent val="0"/>
              <c:showBubbleSize val="0"/>
              <c:extLst>
                <c:ext xmlns:c16="http://schemas.microsoft.com/office/drawing/2014/chart" uri="{C3380CC4-5D6E-409C-BE32-E72D297353CC}">
                  <c16:uniqueId val="{00000002-E0B4-49B6-96CF-FAF143F73DE2}"/>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dLblPos val="inBase"/>
              <c:showLegendKey val="0"/>
              <c:showVal val="1"/>
              <c:showCatName val="0"/>
              <c:showSerName val="0"/>
              <c:showPercent val="0"/>
              <c:showBubbleSize val="0"/>
              <c:extLst>
                <c:ext xmlns:c16="http://schemas.microsoft.com/office/drawing/2014/chart" uri="{C3380CC4-5D6E-409C-BE32-E72D297353CC}">
                  <c16:uniqueId val="{00000003-E0B4-49B6-96CF-FAF143F73D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6-8 (Speakers)'!$C$6:$F$6</c:f>
              <c:strCache>
                <c:ptCount val="4"/>
                <c:pt idx="0">
                  <c:v>ICMP 2012</c:v>
                </c:pt>
                <c:pt idx="1">
                  <c:v>ICMP 2015</c:v>
                </c:pt>
                <c:pt idx="2">
                  <c:v>ICMP 2018</c:v>
                </c:pt>
                <c:pt idx="3">
                  <c:v>ICMP 2021</c:v>
                </c:pt>
              </c:strCache>
            </c:strRef>
          </c:cat>
          <c:val>
            <c:numRef>
              <c:f>'Fig. 6-8 (Speakers)'!$C$12:$F$12</c:f>
              <c:numCache>
                <c:formatCode>0%</c:formatCode>
                <c:ptCount val="4"/>
                <c:pt idx="0">
                  <c:v>0.08</c:v>
                </c:pt>
                <c:pt idx="1">
                  <c:v>0.11</c:v>
                </c:pt>
                <c:pt idx="2">
                  <c:v>0.12</c:v>
                </c:pt>
                <c:pt idx="3">
                  <c:v>0.18</c:v>
                </c:pt>
              </c:numCache>
            </c:numRef>
          </c:val>
          <c:extLst>
            <c:ext xmlns:c16="http://schemas.microsoft.com/office/drawing/2014/chart" uri="{C3380CC4-5D6E-409C-BE32-E72D297353CC}">
              <c16:uniqueId val="{00000004-E0B4-49B6-96CF-FAF143F73DE2}"/>
            </c:ext>
          </c:extLst>
        </c:ser>
        <c:dLbls>
          <c:dLblPos val="inBase"/>
          <c:showLegendKey val="0"/>
          <c:showVal val="1"/>
          <c:showCatName val="0"/>
          <c:showSerName val="0"/>
          <c:showPercent val="0"/>
          <c:showBubbleSize val="0"/>
        </c:dLbls>
        <c:gapWidth val="150"/>
        <c:axId val="878601792"/>
        <c:axId val="1092468208"/>
      </c:barChart>
      <c:lineChart>
        <c:grouping val="standard"/>
        <c:varyColors val="0"/>
        <c:ser>
          <c:idx val="0"/>
          <c:order val="0"/>
          <c:tx>
            <c:strRef>
              <c:f>'Fig. 6-8 (Speakers)'!$B$11</c:f>
              <c:strCache>
                <c:ptCount val="1"/>
                <c:pt idx="0">
                  <c:v>Invited Speakers</c:v>
                </c:pt>
              </c:strCache>
            </c:strRef>
          </c:tx>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dLbls>
            <c:dLbl>
              <c:idx val="0"/>
              <c:layout>
                <c:manualLayout>
                  <c:x val="-2.3498694516971327E-2"/>
                  <c:y val="-6.52173913043478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B4-49B6-96CF-FAF143F73DE2}"/>
                </c:ext>
              </c:extLst>
            </c:dLbl>
            <c:dLbl>
              <c:idx val="1"/>
              <c:layout>
                <c:manualLayout>
                  <c:x val="-5.2219321148825066E-3"/>
                  <c:y val="-0.108695652173913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B4-49B6-96CF-FAF143F73DE2}"/>
                </c:ext>
              </c:extLst>
            </c:dLbl>
            <c:dLbl>
              <c:idx val="2"/>
              <c:layout>
                <c:manualLayout>
                  <c:x val="-1.8276762402088774E-2"/>
                  <c:y val="-7.3913043478260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B4-49B6-96CF-FAF143F73DE2}"/>
                </c:ext>
              </c:extLst>
            </c:dLbl>
            <c:dLbl>
              <c:idx val="3"/>
              <c:layout>
                <c:manualLayout>
                  <c:x val="-1.5665796344647615E-2"/>
                  <c:y val="-6.9565217391304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B4-49B6-96CF-FAF143F73D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6-8 (Speakers)'!$C$6:$F$6</c:f>
              <c:strCache>
                <c:ptCount val="4"/>
                <c:pt idx="0">
                  <c:v>ICMP 2012</c:v>
                </c:pt>
                <c:pt idx="1">
                  <c:v>ICMP 2015</c:v>
                </c:pt>
                <c:pt idx="2">
                  <c:v>ICMP 2018</c:v>
                </c:pt>
                <c:pt idx="3">
                  <c:v>ICMP 2021</c:v>
                </c:pt>
              </c:strCache>
            </c:strRef>
          </c:cat>
          <c:val>
            <c:numRef>
              <c:f>'Fig. 6-8 (Speakers)'!$C$11:$F$11</c:f>
              <c:numCache>
                <c:formatCode>0%</c:formatCode>
                <c:ptCount val="4"/>
                <c:pt idx="0">
                  <c:v>0.08</c:v>
                </c:pt>
                <c:pt idx="1">
                  <c:v>9.0909090909090912E-2</c:v>
                </c:pt>
                <c:pt idx="2">
                  <c:v>0.18</c:v>
                </c:pt>
                <c:pt idx="3">
                  <c:v>0.20833333333333334</c:v>
                </c:pt>
              </c:numCache>
            </c:numRef>
          </c:val>
          <c:smooth val="0"/>
          <c:extLst>
            <c:ext xmlns:c16="http://schemas.microsoft.com/office/drawing/2014/chart" uri="{C3380CC4-5D6E-409C-BE32-E72D297353CC}">
              <c16:uniqueId val="{00000009-E0B4-49B6-96CF-FAF143F73DE2}"/>
            </c:ext>
          </c:extLst>
        </c:ser>
        <c:dLbls>
          <c:showLegendKey val="0"/>
          <c:showVal val="1"/>
          <c:showCatName val="0"/>
          <c:showSerName val="0"/>
          <c:showPercent val="0"/>
          <c:showBubbleSize val="0"/>
        </c:dLbls>
        <c:marker val="1"/>
        <c:smooth val="0"/>
        <c:axId val="878601792"/>
        <c:axId val="1092468208"/>
      </c:lineChart>
      <c:catAx>
        <c:axId val="87860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92468208"/>
        <c:crosses val="autoZero"/>
        <c:auto val="1"/>
        <c:lblAlgn val="ctr"/>
        <c:lblOffset val="100"/>
        <c:noMultiLvlLbl val="0"/>
      </c:catAx>
      <c:valAx>
        <c:axId val="1092468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78601792"/>
        <c:crosses val="autoZero"/>
        <c:crossBetween val="between"/>
      </c:valAx>
      <c:spPr>
        <a:noFill/>
        <a:ln>
          <a:noFill/>
        </a:ln>
        <a:effectLst/>
      </c:spPr>
    </c:plotArea>
    <c:legend>
      <c:legendPos val="b"/>
      <c:layout>
        <c:manualLayout>
          <c:xMode val="edge"/>
          <c:yMode val="edge"/>
          <c:x val="0.18225756049423328"/>
          <c:y val="0.88346080109551528"/>
          <c:w val="0.60415328632223841"/>
          <c:h val="7.33700787401574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274394648037416"/>
          <c:y val="7.5717647058823528E-2"/>
          <c:w val="0.86337936972001506"/>
          <c:h val="0.74259842519685038"/>
        </c:manualLayout>
      </c:layout>
      <c:barChart>
        <c:barDir val="col"/>
        <c:grouping val="clustered"/>
        <c:varyColors val="0"/>
        <c:ser>
          <c:idx val="1"/>
          <c:order val="1"/>
          <c:tx>
            <c:strRef>
              <c:f>'Fig. 6-8 (Speakers)'!$B$15</c:f>
              <c:strCache>
                <c:ptCount val="1"/>
                <c:pt idx="0">
                  <c:v>Students and Doctors</c:v>
                </c:pt>
              </c:strCache>
            </c:strRef>
          </c:tx>
          <c:spPr>
            <a:solidFill>
              <a:schemeClr val="accent6">
                <a:lumMod val="40000"/>
                <a:lumOff val="60000"/>
              </a:schemeClr>
            </a:solidFill>
            <a:ln>
              <a:solidFill>
                <a:schemeClr val="accent6">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6-8 (Speakers)'!$C$6:$F$6</c:f>
              <c:strCache>
                <c:ptCount val="4"/>
                <c:pt idx="0">
                  <c:v>ICMP 2012</c:v>
                </c:pt>
                <c:pt idx="1">
                  <c:v>ICMP 2015</c:v>
                </c:pt>
                <c:pt idx="2">
                  <c:v>ICMP 2018</c:v>
                </c:pt>
                <c:pt idx="3">
                  <c:v>ICMP 2021</c:v>
                </c:pt>
              </c:strCache>
            </c:strRef>
          </c:cat>
          <c:val>
            <c:numRef>
              <c:f>'Fig. 6-8 (Speakers)'!$C$15:$F$15</c:f>
              <c:numCache>
                <c:formatCode>0%</c:formatCode>
                <c:ptCount val="4"/>
                <c:pt idx="0">
                  <c:v>0.13</c:v>
                </c:pt>
                <c:pt idx="1">
                  <c:v>0.1</c:v>
                </c:pt>
                <c:pt idx="2">
                  <c:v>0.15</c:v>
                </c:pt>
                <c:pt idx="3">
                  <c:v>0.21</c:v>
                </c:pt>
              </c:numCache>
            </c:numRef>
          </c:val>
          <c:extLst>
            <c:ext xmlns:c16="http://schemas.microsoft.com/office/drawing/2014/chart" uri="{C3380CC4-5D6E-409C-BE32-E72D297353CC}">
              <c16:uniqueId val="{00000000-F903-4A7B-B732-401CEF36D584}"/>
            </c:ext>
          </c:extLst>
        </c:ser>
        <c:dLbls>
          <c:showLegendKey val="0"/>
          <c:showVal val="0"/>
          <c:showCatName val="0"/>
          <c:showSerName val="0"/>
          <c:showPercent val="0"/>
          <c:showBubbleSize val="0"/>
        </c:dLbls>
        <c:gapWidth val="150"/>
        <c:axId val="878601792"/>
        <c:axId val="1092468208"/>
      </c:barChart>
      <c:lineChart>
        <c:grouping val="standard"/>
        <c:varyColors val="0"/>
        <c:ser>
          <c:idx val="0"/>
          <c:order val="0"/>
          <c:tx>
            <c:strRef>
              <c:f>'Fig. 6-8 (Speakers)'!$B$14</c:f>
              <c:strCache>
                <c:ptCount val="1"/>
                <c:pt idx="0">
                  <c:v>Contributed Talks</c:v>
                </c:pt>
              </c:strCache>
            </c:strRef>
          </c:tx>
          <c:spPr>
            <a:ln w="28575" cap="rnd">
              <a:solidFill>
                <a:schemeClr val="accent6">
                  <a:shade val="65000"/>
                </a:schemeClr>
              </a:solidFill>
              <a:round/>
            </a:ln>
            <a:effectLst/>
          </c:spPr>
          <c:marker>
            <c:symbol val="circle"/>
            <c:size val="5"/>
            <c:spPr>
              <a:solidFill>
                <a:schemeClr val="accent6">
                  <a:shade val="76000"/>
                </a:schemeClr>
              </a:solidFill>
              <a:ln w="9525">
                <a:solidFill>
                  <a:schemeClr val="accent6">
                    <a:shade val="76000"/>
                  </a:schemeClr>
                </a:solidFill>
              </a:ln>
              <a:effectLst/>
            </c:spPr>
          </c:marker>
          <c:dLbls>
            <c:dLbl>
              <c:idx val="0"/>
              <c:layout>
                <c:manualLayout>
                  <c:x val="-2.0501138952164009E-2"/>
                  <c:y val="-5.1660516605166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3-4A7B-B732-401CEF36D584}"/>
                </c:ext>
              </c:extLst>
            </c:dLbl>
            <c:dLbl>
              <c:idx val="1"/>
              <c:layout>
                <c:manualLayout>
                  <c:x val="-3.4168564920273349E-2"/>
                  <c:y val="-6.6420664206642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3-4A7B-B732-401CEF36D584}"/>
                </c:ext>
              </c:extLst>
            </c:dLbl>
            <c:dLbl>
              <c:idx val="2"/>
              <c:layout>
                <c:manualLayout>
                  <c:x val="-2.0501138952164009E-2"/>
                  <c:y val="-5.53505535055350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03-4A7B-B732-401CEF36D584}"/>
                </c:ext>
              </c:extLst>
            </c:dLbl>
            <c:dLbl>
              <c:idx val="3"/>
              <c:layout>
                <c:manualLayout>
                  <c:x val="-1.5945330296127564E-2"/>
                  <c:y val="-3.3210332103321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03-4A7B-B732-401CEF36D5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6-8 (Speakers)'!$C$6:$F$6</c:f>
              <c:strCache>
                <c:ptCount val="4"/>
                <c:pt idx="0">
                  <c:v>ICMP 2012</c:v>
                </c:pt>
                <c:pt idx="1">
                  <c:v>ICMP 2015</c:v>
                </c:pt>
                <c:pt idx="2">
                  <c:v>ICMP 2018</c:v>
                </c:pt>
                <c:pt idx="3">
                  <c:v>ICMP 2021</c:v>
                </c:pt>
              </c:strCache>
            </c:strRef>
          </c:cat>
          <c:val>
            <c:numRef>
              <c:f>'Fig. 6-8 (Speakers)'!$C$14:$F$14</c:f>
              <c:numCache>
                <c:formatCode>0%</c:formatCode>
                <c:ptCount val="4"/>
                <c:pt idx="0">
                  <c:v>8.3333333333333329E-2</c:v>
                </c:pt>
                <c:pt idx="1">
                  <c:v>8.3333333333333329E-2</c:v>
                </c:pt>
                <c:pt idx="2">
                  <c:v>0.12</c:v>
                </c:pt>
                <c:pt idx="3">
                  <c:v>0.19</c:v>
                </c:pt>
              </c:numCache>
            </c:numRef>
          </c:val>
          <c:smooth val="0"/>
          <c:extLst>
            <c:ext xmlns:c16="http://schemas.microsoft.com/office/drawing/2014/chart" uri="{C3380CC4-5D6E-409C-BE32-E72D297353CC}">
              <c16:uniqueId val="{00000005-F903-4A7B-B732-401CEF36D584}"/>
            </c:ext>
          </c:extLst>
        </c:ser>
        <c:ser>
          <c:idx val="2"/>
          <c:order val="2"/>
          <c:tx>
            <c:strRef>
              <c:f>'Fig. 6-8 (Speakers)'!$B$16</c:f>
              <c:strCache>
                <c:ptCount val="1"/>
                <c:pt idx="0">
                  <c:v>Talks applicants</c:v>
                </c:pt>
              </c:strCache>
            </c:strRef>
          </c:tx>
          <c:spPr>
            <a:ln w="28575" cap="rnd">
              <a:solidFill>
                <a:schemeClr val="accent6">
                  <a:tint val="65000"/>
                </a:schemeClr>
              </a:solidFill>
              <a:round/>
            </a:ln>
            <a:effectLst/>
          </c:spPr>
          <c:marker>
            <c:symbol val="star"/>
            <c:size val="6"/>
            <c:spPr>
              <a:noFill/>
              <a:ln w="25400">
                <a:solidFill>
                  <a:srgbClr val="92D050"/>
                </a:solidFill>
              </a:ln>
              <a:effectLst/>
            </c:spPr>
          </c:marker>
          <c:dPt>
            <c:idx val="3"/>
            <c:marker>
              <c:symbol val="x"/>
              <c:size val="6"/>
              <c:spPr>
                <a:noFill/>
                <a:ln w="25400">
                  <a:solidFill>
                    <a:srgbClr val="C00000"/>
                  </a:solidFill>
                </a:ln>
                <a:effectLst/>
              </c:spPr>
            </c:marker>
            <c:bubble3D val="0"/>
            <c:extLst>
              <c:ext xmlns:c16="http://schemas.microsoft.com/office/drawing/2014/chart" uri="{C3380CC4-5D6E-409C-BE32-E72D297353CC}">
                <c16:uniqueId val="{00000006-F903-4A7B-B732-401CEF36D584}"/>
              </c:ext>
            </c:extLst>
          </c:dPt>
          <c:val>
            <c:numRef>
              <c:f>'Fig. 6-8 (Speakers)'!$C$16:$F$16</c:f>
              <c:numCache>
                <c:formatCode>General</c:formatCode>
                <c:ptCount val="4"/>
                <c:pt idx="3" formatCode="0%">
                  <c:v>0.15</c:v>
                </c:pt>
              </c:numCache>
            </c:numRef>
          </c:val>
          <c:smooth val="0"/>
          <c:extLst>
            <c:ext xmlns:c16="http://schemas.microsoft.com/office/drawing/2014/chart" uri="{C3380CC4-5D6E-409C-BE32-E72D297353CC}">
              <c16:uniqueId val="{00000007-F903-4A7B-B732-401CEF36D584}"/>
            </c:ext>
          </c:extLst>
        </c:ser>
        <c:dLbls>
          <c:showLegendKey val="0"/>
          <c:showVal val="0"/>
          <c:showCatName val="0"/>
          <c:showSerName val="0"/>
          <c:showPercent val="0"/>
          <c:showBubbleSize val="0"/>
        </c:dLbls>
        <c:marker val="1"/>
        <c:smooth val="0"/>
        <c:axId val="878601792"/>
        <c:axId val="1092468208"/>
      </c:lineChart>
      <c:catAx>
        <c:axId val="87860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92468208"/>
        <c:crosses val="autoZero"/>
        <c:auto val="1"/>
        <c:lblAlgn val="ctr"/>
        <c:lblOffset val="100"/>
        <c:noMultiLvlLbl val="0"/>
      </c:catAx>
      <c:valAx>
        <c:axId val="1092468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78601792"/>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7.3263068020111941E-2"/>
          <c:y val="4.5267489711934158E-2"/>
          <c:w val="0.78938753438952658"/>
          <c:h val="0.63704416577557432"/>
        </c:manualLayout>
      </c:layout>
      <c:barChart>
        <c:barDir val="col"/>
        <c:grouping val="clustered"/>
        <c:varyColors val="0"/>
        <c:ser>
          <c:idx val="2"/>
          <c:order val="2"/>
          <c:tx>
            <c:strRef>
              <c:f>'Fig. 6-8 (Speakers)'!$B$9</c:f>
              <c:strCache>
                <c:ptCount val="1"/>
                <c:pt idx="0">
                  <c:v>Professors</c:v>
                </c:pt>
              </c:strCache>
            </c:strRef>
          </c:tx>
          <c:spPr>
            <a:solidFill>
              <a:schemeClr val="accent2">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6-8 (Speakers)'!$C$6:$F$6</c:f>
              <c:strCache>
                <c:ptCount val="4"/>
                <c:pt idx="0">
                  <c:v>ICMP 2012</c:v>
                </c:pt>
                <c:pt idx="1">
                  <c:v>ICMP 2015</c:v>
                </c:pt>
                <c:pt idx="2">
                  <c:v>ICMP 2018</c:v>
                </c:pt>
                <c:pt idx="3">
                  <c:v>ICMP 2021</c:v>
                </c:pt>
              </c:strCache>
            </c:strRef>
          </c:cat>
          <c:val>
            <c:numRef>
              <c:f>'Fig. 6-8 (Speakers)'!$C$9:$F$9</c:f>
              <c:numCache>
                <c:formatCode>0%</c:formatCode>
                <c:ptCount val="4"/>
                <c:pt idx="0">
                  <c:v>0.06</c:v>
                </c:pt>
                <c:pt idx="1">
                  <c:v>0.11</c:v>
                </c:pt>
                <c:pt idx="2">
                  <c:v>0.11</c:v>
                </c:pt>
                <c:pt idx="3">
                  <c:v>0.16</c:v>
                </c:pt>
              </c:numCache>
            </c:numRef>
          </c:val>
          <c:extLst>
            <c:ext xmlns:c16="http://schemas.microsoft.com/office/drawing/2014/chart" uri="{C3380CC4-5D6E-409C-BE32-E72D297353CC}">
              <c16:uniqueId val="{00000000-B376-457C-AEC8-E0A25E00BCAF}"/>
            </c:ext>
          </c:extLst>
        </c:ser>
        <c:dLbls>
          <c:showLegendKey val="0"/>
          <c:showVal val="0"/>
          <c:showCatName val="0"/>
          <c:showSerName val="0"/>
          <c:showPercent val="0"/>
          <c:showBubbleSize val="0"/>
        </c:dLbls>
        <c:gapWidth val="150"/>
        <c:axId val="1096022768"/>
        <c:axId val="1096355808"/>
      </c:barChart>
      <c:lineChart>
        <c:grouping val="standard"/>
        <c:varyColors val="0"/>
        <c:ser>
          <c:idx val="0"/>
          <c:order val="0"/>
          <c:tx>
            <c:strRef>
              <c:f>'Fig. 6-8 (Speakers)'!$B$7</c:f>
              <c:strCache>
                <c:ptCount val="1"/>
                <c:pt idx="0">
                  <c:v>Plenary Speakers</c:v>
                </c:pt>
              </c:strCache>
            </c:strRef>
          </c:tx>
          <c:spPr>
            <a:ln w="28575" cap="rnd">
              <a:solidFill>
                <a:schemeClr val="accent2">
                  <a:shade val="65000"/>
                </a:schemeClr>
              </a:solidFill>
              <a:round/>
            </a:ln>
            <a:effectLst/>
          </c:spPr>
          <c:marker>
            <c:symbol val="circle"/>
            <c:size val="5"/>
            <c:spPr>
              <a:solidFill>
                <a:schemeClr val="accent2">
                  <a:shade val="65000"/>
                </a:schemeClr>
              </a:solidFill>
              <a:ln w="9525">
                <a:solidFill>
                  <a:schemeClr val="accent2">
                    <a:shade val="65000"/>
                  </a:schemeClr>
                </a:solidFill>
              </a:ln>
              <a:effectLst/>
            </c:spPr>
          </c:marker>
          <c:dLbls>
            <c:dLbl>
              <c:idx val="0"/>
              <c:layout>
                <c:manualLayout>
                  <c:x val="-4.5724459819417758E-2"/>
                  <c:y val="-5.4237542037380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76-457C-AEC8-E0A25E00BCAF}"/>
                </c:ext>
              </c:extLst>
            </c:dLbl>
            <c:dLbl>
              <c:idx val="1"/>
              <c:layout>
                <c:manualLayout>
                  <c:x val="-5.5350661886663599E-2"/>
                  <c:y val="-4.1721186182600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76-457C-AEC8-E0A25E00BCAF}"/>
                </c:ext>
              </c:extLst>
            </c:dLbl>
            <c:dLbl>
              <c:idx val="2"/>
              <c:layout>
                <c:manualLayout>
                  <c:x val="-7.2196515504343826E-3"/>
                  <c:y val="-3.7549067564340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76-457C-AEC8-E0A25E00BCAF}"/>
                </c:ext>
              </c:extLst>
            </c:dLbl>
            <c:dLbl>
              <c:idx val="3"/>
              <c:delete val="1"/>
              <c:extLst>
                <c:ext xmlns:c15="http://schemas.microsoft.com/office/drawing/2012/chart" uri="{CE6537A1-D6FC-4f65-9D91-7224C49458BB}"/>
                <c:ext xmlns:c16="http://schemas.microsoft.com/office/drawing/2014/chart" uri="{C3380CC4-5D6E-409C-BE32-E72D297353CC}">
                  <c16:uniqueId val="{00000004-B376-457C-AEC8-E0A25E00BCA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6-8 (Speakers)'!$C$6:$F$6</c:f>
              <c:strCache>
                <c:ptCount val="4"/>
                <c:pt idx="0">
                  <c:v>ICMP 2012</c:v>
                </c:pt>
                <c:pt idx="1">
                  <c:v>ICMP 2015</c:v>
                </c:pt>
                <c:pt idx="2">
                  <c:v>ICMP 2018</c:v>
                </c:pt>
                <c:pt idx="3">
                  <c:v>ICMP 2021</c:v>
                </c:pt>
              </c:strCache>
            </c:strRef>
          </c:cat>
          <c:val>
            <c:numRef>
              <c:f>'Fig. 6-8 (Speakers)'!$C$7:$F$7</c:f>
              <c:numCache>
                <c:formatCode>0%</c:formatCode>
                <c:ptCount val="4"/>
                <c:pt idx="0">
                  <c:v>6.6666666666666666E-2</c:v>
                </c:pt>
                <c:pt idx="1">
                  <c:v>0.17647058823529413</c:v>
                </c:pt>
                <c:pt idx="2">
                  <c:v>0.1875</c:v>
                </c:pt>
                <c:pt idx="3">
                  <c:v>0.125</c:v>
                </c:pt>
              </c:numCache>
            </c:numRef>
          </c:val>
          <c:smooth val="0"/>
          <c:extLst>
            <c:ext xmlns:c16="http://schemas.microsoft.com/office/drawing/2014/chart" uri="{C3380CC4-5D6E-409C-BE32-E72D297353CC}">
              <c16:uniqueId val="{00000005-B376-457C-AEC8-E0A25E00BCAF}"/>
            </c:ext>
          </c:extLst>
        </c:ser>
        <c:ser>
          <c:idx val="1"/>
          <c:order val="1"/>
          <c:tx>
            <c:strRef>
              <c:f>'Fig. 6-8 (Speakers)'!$B$8</c:f>
              <c:strCache>
                <c:ptCount val="1"/>
                <c:pt idx="0">
                  <c:v>Session Organisers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1"/>
              <c:layout>
                <c:manualLayout>
                  <c:x val="-1.2032752584057303E-2"/>
                  <c:y val="4.1721186182600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76-457C-AEC8-E0A25E00BCAF}"/>
                </c:ext>
              </c:extLst>
            </c:dLbl>
            <c:dLbl>
              <c:idx val="2"/>
              <c:layout>
                <c:manualLayout>
                  <c:x val="-2.891566265060241E-2"/>
                  <c:y val="6.17283950617283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76-457C-AEC8-E0A25E00BCA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6-8 (Speakers)'!$C$6:$F$6</c:f>
              <c:strCache>
                <c:ptCount val="4"/>
                <c:pt idx="0">
                  <c:v>ICMP 2012</c:v>
                </c:pt>
                <c:pt idx="1">
                  <c:v>ICMP 2015</c:v>
                </c:pt>
                <c:pt idx="2">
                  <c:v>ICMP 2018</c:v>
                </c:pt>
                <c:pt idx="3">
                  <c:v>ICMP 2021</c:v>
                </c:pt>
              </c:strCache>
            </c:strRef>
          </c:cat>
          <c:val>
            <c:numRef>
              <c:f>'Fig. 6-8 (Speakers)'!$C$8:$F$8</c:f>
              <c:numCache>
                <c:formatCode>0%</c:formatCode>
                <c:ptCount val="4"/>
                <c:pt idx="0">
                  <c:v>0.05</c:v>
                </c:pt>
                <c:pt idx="1">
                  <c:v>0.15</c:v>
                </c:pt>
                <c:pt idx="2">
                  <c:v>0.17391304347826086</c:v>
                </c:pt>
                <c:pt idx="3">
                  <c:v>0.125</c:v>
                </c:pt>
              </c:numCache>
            </c:numRef>
          </c:val>
          <c:smooth val="0"/>
          <c:extLst>
            <c:ext xmlns:c16="http://schemas.microsoft.com/office/drawing/2014/chart" uri="{C3380CC4-5D6E-409C-BE32-E72D297353CC}">
              <c16:uniqueId val="{00000008-B376-457C-AEC8-E0A25E00BCAF}"/>
            </c:ext>
          </c:extLst>
        </c:ser>
        <c:dLbls>
          <c:showLegendKey val="0"/>
          <c:showVal val="0"/>
          <c:showCatName val="0"/>
          <c:showSerName val="0"/>
          <c:showPercent val="0"/>
          <c:showBubbleSize val="0"/>
        </c:dLbls>
        <c:marker val="1"/>
        <c:smooth val="0"/>
        <c:axId val="1096022768"/>
        <c:axId val="1096355808"/>
      </c:lineChart>
      <c:catAx>
        <c:axId val="109602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96355808"/>
        <c:crosses val="autoZero"/>
        <c:auto val="1"/>
        <c:lblAlgn val="ctr"/>
        <c:lblOffset val="100"/>
        <c:noMultiLvlLbl val="0"/>
      </c:catAx>
      <c:valAx>
        <c:axId val="1096355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96022768"/>
        <c:crosses val="autoZero"/>
        <c:crossBetween val="between"/>
        <c:majorUnit val="2.5000000000000005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All</a:t>
            </a:r>
            <a:r>
              <a:rPr lang="it-IT" baseline="0"/>
              <a:t> participants</a:t>
            </a:r>
            <a:endParaRPr lang="it-I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'Fig. 9 (Attendance)'!$B$5</c:f>
              <c:strCache>
                <c:ptCount val="1"/>
                <c:pt idx="0">
                  <c:v>Prof</c:v>
                </c:pt>
              </c:strCache>
            </c:strRef>
          </c:tx>
          <c:spPr>
            <a:solidFill>
              <a:schemeClr val="accent2">
                <a:lumMod val="60000"/>
                <a:lumOff val="40000"/>
              </a:schemeClr>
            </a:solidFill>
            <a:ln>
              <a:noFill/>
            </a:ln>
            <a:effectLst/>
          </c:spPr>
          <c:invertIfNegative val="0"/>
          <c:cat>
            <c:strRef>
              <c:f>'Fig. 9 (Attendance)'!$C$3:$F$4</c:f>
              <c:strCache>
                <c:ptCount val="4"/>
                <c:pt idx="0">
                  <c:v>2012 Denmark         (total 343)</c:v>
                </c:pt>
                <c:pt idx="1">
                  <c:v>2015 Chile                (Total 302)</c:v>
                </c:pt>
                <c:pt idx="2">
                  <c:v>2018 Canada             (Total 580)</c:v>
                </c:pt>
                <c:pt idx="3">
                  <c:v>2021 Switzerl.              (Total 594)</c:v>
                </c:pt>
              </c:strCache>
            </c:strRef>
          </c:cat>
          <c:val>
            <c:numRef>
              <c:f>'Fig. 9 (Attendance)'!$C$5:$F$5</c:f>
              <c:numCache>
                <c:formatCode>0%</c:formatCode>
                <c:ptCount val="4"/>
                <c:pt idx="0">
                  <c:v>0.43731778425655976</c:v>
                </c:pt>
                <c:pt idx="1">
                  <c:v>0.33443708609271522</c:v>
                </c:pt>
                <c:pt idx="2">
                  <c:v>0.33793103448275863</c:v>
                </c:pt>
                <c:pt idx="3">
                  <c:v>0.38720538720538722</c:v>
                </c:pt>
              </c:numCache>
            </c:numRef>
          </c:val>
          <c:extLst>
            <c:ext xmlns:c16="http://schemas.microsoft.com/office/drawing/2014/chart" uri="{C3380CC4-5D6E-409C-BE32-E72D297353CC}">
              <c16:uniqueId val="{00000000-88DB-4280-B7F7-A91E58493A67}"/>
            </c:ext>
          </c:extLst>
        </c:ser>
        <c:ser>
          <c:idx val="1"/>
          <c:order val="1"/>
          <c:tx>
            <c:strRef>
              <c:f>'Fig. 9 (Attendance)'!$B$6</c:f>
              <c:strCache>
                <c:ptCount val="1"/>
                <c:pt idx="0">
                  <c:v>Doctor</c:v>
                </c:pt>
              </c:strCache>
            </c:strRef>
          </c:tx>
          <c:spPr>
            <a:solidFill>
              <a:schemeClr val="accent5">
                <a:lumMod val="60000"/>
                <a:lumOff val="40000"/>
              </a:schemeClr>
            </a:solidFill>
            <a:ln>
              <a:noFill/>
            </a:ln>
            <a:effectLst/>
          </c:spPr>
          <c:invertIfNegative val="0"/>
          <c:cat>
            <c:strRef>
              <c:f>'Fig. 9 (Attendance)'!$C$3:$F$4</c:f>
              <c:strCache>
                <c:ptCount val="4"/>
                <c:pt idx="0">
                  <c:v>2012 Denmark         (total 343)</c:v>
                </c:pt>
                <c:pt idx="1">
                  <c:v>2015 Chile                (Total 302)</c:v>
                </c:pt>
                <c:pt idx="2">
                  <c:v>2018 Canada             (Total 580)</c:v>
                </c:pt>
                <c:pt idx="3">
                  <c:v>2021 Switzerl.              (Total 594)</c:v>
                </c:pt>
              </c:strCache>
            </c:strRef>
          </c:cat>
          <c:val>
            <c:numRef>
              <c:f>'Fig. 9 (Attendance)'!$C$6:$F$6</c:f>
              <c:numCache>
                <c:formatCode>0%</c:formatCode>
                <c:ptCount val="4"/>
                <c:pt idx="0">
                  <c:v>0.32361516034985421</c:v>
                </c:pt>
                <c:pt idx="1">
                  <c:v>0.35099337748344372</c:v>
                </c:pt>
                <c:pt idx="2">
                  <c:v>0.26551724137931032</c:v>
                </c:pt>
                <c:pt idx="3">
                  <c:v>0.29629629629629628</c:v>
                </c:pt>
              </c:numCache>
            </c:numRef>
          </c:val>
          <c:extLst>
            <c:ext xmlns:c16="http://schemas.microsoft.com/office/drawing/2014/chart" uri="{C3380CC4-5D6E-409C-BE32-E72D297353CC}">
              <c16:uniqueId val="{00000001-88DB-4280-B7F7-A91E58493A67}"/>
            </c:ext>
          </c:extLst>
        </c:ser>
        <c:ser>
          <c:idx val="2"/>
          <c:order val="2"/>
          <c:tx>
            <c:strRef>
              <c:f>'Fig. 9 (Attendance)'!$B$7</c:f>
              <c:strCache>
                <c:ptCount val="1"/>
                <c:pt idx="0">
                  <c:v>Student</c:v>
                </c:pt>
              </c:strCache>
            </c:strRef>
          </c:tx>
          <c:spPr>
            <a:solidFill>
              <a:schemeClr val="accent6">
                <a:lumMod val="60000"/>
                <a:lumOff val="40000"/>
              </a:schemeClr>
            </a:solidFill>
            <a:ln>
              <a:noFill/>
            </a:ln>
            <a:effectLst/>
          </c:spPr>
          <c:invertIfNegative val="0"/>
          <c:cat>
            <c:strRef>
              <c:f>'Fig. 9 (Attendance)'!$C$3:$F$4</c:f>
              <c:strCache>
                <c:ptCount val="4"/>
                <c:pt idx="0">
                  <c:v>2012 Denmark         (total 343)</c:v>
                </c:pt>
                <c:pt idx="1">
                  <c:v>2015 Chile                (Total 302)</c:v>
                </c:pt>
                <c:pt idx="2">
                  <c:v>2018 Canada             (Total 580)</c:v>
                </c:pt>
                <c:pt idx="3">
                  <c:v>2021 Switzerl.              (Total 594)</c:v>
                </c:pt>
              </c:strCache>
            </c:strRef>
          </c:cat>
          <c:val>
            <c:numRef>
              <c:f>'Fig. 9 (Attendance)'!$C$7:$F$7</c:f>
              <c:numCache>
                <c:formatCode>0%</c:formatCode>
                <c:ptCount val="4"/>
                <c:pt idx="0">
                  <c:v>0.239067055393586</c:v>
                </c:pt>
                <c:pt idx="1">
                  <c:v>0.31456953642384106</c:v>
                </c:pt>
                <c:pt idx="2">
                  <c:v>0.39655172413793105</c:v>
                </c:pt>
                <c:pt idx="3">
                  <c:v>0.3164983164983165</c:v>
                </c:pt>
              </c:numCache>
            </c:numRef>
          </c:val>
          <c:extLst>
            <c:ext xmlns:c16="http://schemas.microsoft.com/office/drawing/2014/chart" uri="{C3380CC4-5D6E-409C-BE32-E72D297353CC}">
              <c16:uniqueId val="{00000002-88DB-4280-B7F7-A91E58493A67}"/>
            </c:ext>
          </c:extLst>
        </c:ser>
        <c:dLbls>
          <c:showLegendKey val="0"/>
          <c:showVal val="0"/>
          <c:showCatName val="0"/>
          <c:showSerName val="0"/>
          <c:showPercent val="0"/>
          <c:showBubbleSize val="0"/>
        </c:dLbls>
        <c:gapWidth val="220"/>
        <c:axId val="796152639"/>
        <c:axId val="796150559"/>
      </c:barChart>
      <c:catAx>
        <c:axId val="796152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96150559"/>
        <c:crosses val="autoZero"/>
        <c:auto val="1"/>
        <c:lblAlgn val="ctr"/>
        <c:lblOffset val="100"/>
        <c:noMultiLvlLbl val="0"/>
      </c:catAx>
      <c:valAx>
        <c:axId val="796150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96152639"/>
        <c:crosses val="autoZero"/>
        <c:crossBetween val="between"/>
      </c:valAx>
      <c:spPr>
        <a:noFill/>
        <a:ln>
          <a:noFill/>
        </a:ln>
        <a:effectLst/>
      </c:spPr>
    </c:plotArea>
    <c:legend>
      <c:legendPos val="b"/>
      <c:layout>
        <c:manualLayout>
          <c:xMode val="edge"/>
          <c:yMode val="edge"/>
          <c:x val="0.28003598389438128"/>
          <c:y val="0.9165909178346725"/>
          <c:w val="0.47232825569759712"/>
          <c:h val="6.15314030827429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596900</xdr:colOff>
      <xdr:row>0</xdr:row>
      <xdr:rowOff>88901</xdr:rowOff>
    </xdr:from>
    <xdr:to>
      <xdr:col>8</xdr:col>
      <xdr:colOff>408735</xdr:colOff>
      <xdr:row>34</xdr:row>
      <xdr:rowOff>29195</xdr:rowOff>
    </xdr:to>
    <xdr:sp macro="" textlink="">
      <xdr:nvSpPr>
        <xdr:cNvPr id="2" name="Textfeld 1">
          <a:extLst>
            <a:ext uri="{FF2B5EF4-FFF2-40B4-BE49-F238E27FC236}">
              <a16:creationId xmlns:a16="http://schemas.microsoft.com/office/drawing/2014/main" id="{19594D1D-E7C2-49EE-9DC7-F4F0393AB3D4}"/>
            </a:ext>
          </a:extLst>
        </xdr:cNvPr>
        <xdr:cNvSpPr txBox="1"/>
      </xdr:nvSpPr>
      <xdr:spPr>
        <a:xfrm>
          <a:off x="596900" y="88901"/>
          <a:ext cx="7622335" cy="684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br>
            <a:rPr lang="de-DE" sz="1400" b="1"/>
          </a:br>
          <a:r>
            <a:rPr lang="de-DE" sz="1400" b="1"/>
            <a:t>Anonymized</a:t>
          </a:r>
          <a:r>
            <a:rPr lang="de-DE" sz="1400" b="1" baseline="0"/>
            <a:t> Registration data of ICMPs 2012, 2015, 2018 and 2021</a:t>
          </a:r>
          <a:br>
            <a:rPr lang="de-DE" sz="1100" baseline="0"/>
          </a:br>
          <a:br>
            <a:rPr lang="de-DE" sz="1100" baseline="0"/>
          </a:br>
          <a:r>
            <a:rPr lang="de-DE" sz="1100" baseline="0"/>
            <a:t>Serena Cenatiempo* and Simone Rademacher **</a:t>
          </a:r>
          <a:br>
            <a:rPr lang="de-DE" sz="1100" baseline="0"/>
          </a:br>
          <a:br>
            <a:rPr lang="de-DE" sz="1100" baseline="0"/>
          </a:br>
          <a:r>
            <a:rPr lang="de-DE" sz="1000" baseline="0"/>
            <a:t>*</a:t>
          </a:r>
          <a:r>
            <a:rPr lang="de-DE" sz="1000">
              <a:solidFill>
                <a:schemeClr val="dk1"/>
              </a:solidFill>
              <a:effectLst/>
              <a:latin typeface="+mn-lt"/>
              <a:ea typeface="+mn-ea"/>
              <a:cs typeface="+mn-cs"/>
            </a:rPr>
            <a:t>Gran Sasso Science Institute, L’Aquila, Italy </a:t>
          </a:r>
          <a:br>
            <a:rPr lang="de-DE" sz="1000">
              <a:solidFill>
                <a:schemeClr val="dk1"/>
              </a:solidFill>
              <a:effectLst/>
              <a:latin typeface="+mn-lt"/>
              <a:ea typeface="+mn-ea"/>
              <a:cs typeface="+mn-cs"/>
            </a:rPr>
          </a:br>
          <a:r>
            <a:rPr lang="de-DE" sz="1000">
              <a:solidFill>
                <a:schemeClr val="dk1"/>
              </a:solidFill>
              <a:effectLst/>
              <a:latin typeface="+mn-lt"/>
              <a:ea typeface="+mn-ea"/>
              <a:cs typeface="+mn-cs"/>
            </a:rPr>
            <a:t>**</a:t>
          </a:r>
          <a:r>
            <a:rPr lang="de-DE" sz="1000" baseline="0">
              <a:solidFill>
                <a:schemeClr val="dk1"/>
              </a:solidFill>
              <a:effectLst/>
              <a:latin typeface="+mn-lt"/>
              <a:ea typeface="+mn-ea"/>
              <a:cs typeface="+mn-cs"/>
            </a:rPr>
            <a:t> </a:t>
          </a:r>
          <a:r>
            <a:rPr lang="de-DE" sz="1000">
              <a:solidFill>
                <a:schemeClr val="dk1"/>
              </a:solidFill>
              <a:effectLst/>
              <a:latin typeface="+mn-lt"/>
              <a:ea typeface="+mn-ea"/>
              <a:cs typeface="+mn-cs"/>
            </a:rPr>
            <a:t>Institute of Science and Technology Austria, Klosterneuburg, Austria </a:t>
          </a:r>
        </a:p>
        <a:p>
          <a:pPr marL="0" marR="0" lvl="0" indent="0" algn="ctr" defTabSz="914400" eaLnBrk="1" fontAlgn="auto" latinLnBrk="0" hangingPunct="1">
            <a:lnSpc>
              <a:spcPct val="100000"/>
            </a:lnSpc>
            <a:spcBef>
              <a:spcPts val="0"/>
            </a:spcBef>
            <a:spcAft>
              <a:spcPts val="0"/>
            </a:spcAft>
            <a:buClrTx/>
            <a:buSzTx/>
            <a:buFontTx/>
            <a:buNone/>
            <a:tabLst/>
            <a:defRPr/>
          </a:pPr>
          <a:endParaRPr lang="de-DE"/>
        </a:p>
        <a:p>
          <a:pPr algn="ctr"/>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lang="de-DE" sz="1100"/>
            <a:t>The</a:t>
          </a:r>
          <a:r>
            <a:rPr lang="de-DE" sz="1100" baseline="0"/>
            <a:t> present file contains the anonymized registration data of the last four International Congresses of Mathematical Physics (ICMPs) from 2012 to 2021. We are grateful to the ICMPs' organizers for providing us the registration data for the congresses. The full registration data contains the participants' first and last name, their academic position, their affiliated institution and their gender. Of note is that the registration forms considered gender as a binary question. For this reason, the anonymized data made available here, differs between male and female gender only. We are aware that this does not represent the whole spectrum of gender. We are looking forward for more refined registration forms and data in the future.  </a:t>
          </a:r>
          <a:br>
            <a:rPr lang="de-DE" sz="1100" baseline="0"/>
          </a:br>
          <a:br>
            <a:rPr lang="de-DE" sz="1100" baseline="0"/>
          </a:br>
          <a:r>
            <a:rPr lang="de-DE" sz="1100" baseline="0"/>
            <a:t>The anonymized data provided here includes participants affiliated to university or other scientific or researach instutions only. Thus, the present data does not include participants affiliated to publishing houses etc. or registered as visitors. Any data set of the anonymized registration data contains the following four information of the participant (see also the list on the right hand side):   </a:t>
          </a:r>
          <a:br>
            <a:rPr lang="de-DE" sz="1100" baseline="0"/>
          </a:b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t>(1) </a:t>
          </a:r>
          <a:r>
            <a:rPr lang="de-DE" sz="1100" baseline="0"/>
            <a:t>With </a:t>
          </a:r>
          <a:r>
            <a:rPr lang="de-DE" sz="1100" b="1" baseline="0"/>
            <a:t>Academic status</a:t>
          </a:r>
          <a:r>
            <a:rPr lang="de-DE" sz="1100" baseline="0"/>
            <a:t>, we refer to the academic position a participant registered with. For data sets with no indication, we assign an academic status based on search in the web. Of note is that i) </a:t>
          </a:r>
          <a:r>
            <a:rPr lang="de-DE" sz="1100" i="1" baseline="0">
              <a:solidFill>
                <a:schemeClr val="dk1"/>
              </a:solidFill>
              <a:effectLst/>
              <a:latin typeface="+mn-lt"/>
              <a:ea typeface="+mn-ea"/>
              <a:cs typeface="+mn-cs"/>
            </a:rPr>
            <a:t>S</a:t>
          </a:r>
          <a:r>
            <a:rPr lang="de-DE" sz="1100" i="1">
              <a:solidFill>
                <a:schemeClr val="dk1"/>
              </a:solidFill>
              <a:effectLst/>
              <a:latin typeface="+mn-lt"/>
              <a:ea typeface="+mn-ea"/>
              <a:cs typeface="+mn-cs"/>
            </a:rPr>
            <a:t>tudents</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include bachelor, master and graduate students; ii) </a:t>
          </a:r>
          <a:r>
            <a:rPr lang="de-DE" sz="1100" i="1">
              <a:solidFill>
                <a:schemeClr val="dk1"/>
              </a:solidFill>
              <a:effectLst/>
              <a:latin typeface="+mn-lt"/>
              <a:ea typeface="+mn-ea"/>
              <a:cs typeface="+mn-cs"/>
            </a:rPr>
            <a:t>Doctors</a:t>
          </a:r>
          <a:r>
            <a:rPr lang="de-DE" sz="1100">
              <a:solidFill>
                <a:schemeClr val="dk1"/>
              </a:solidFill>
              <a:effectLst/>
              <a:latin typeface="+mn-lt"/>
              <a:ea typeface="+mn-ea"/>
              <a:cs typeface="+mn-cs"/>
            </a:rPr>
            <a:t> include early stage postdocs, tenure-track or non tenure-track assistant professors, and researchers with permanent positions; iii) and </a:t>
          </a:r>
          <a:r>
            <a:rPr lang="de-DE" sz="1100" i="1">
              <a:solidFill>
                <a:schemeClr val="dk1"/>
              </a:solidFill>
              <a:effectLst/>
              <a:latin typeface="+mn-lt"/>
              <a:ea typeface="+mn-ea"/>
              <a:cs typeface="+mn-cs"/>
            </a:rPr>
            <a:t>Professors</a:t>
          </a:r>
          <a:r>
            <a:rPr lang="de-DE" sz="1100">
              <a:solidFill>
                <a:schemeClr val="dk1"/>
              </a:solidFill>
              <a:effectLst/>
              <a:latin typeface="+mn-lt"/>
              <a:ea typeface="+mn-ea"/>
              <a:cs typeface="+mn-cs"/>
            </a:rPr>
            <a:t> include professors and directors of research. </a:t>
          </a: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t>(2) </a:t>
          </a:r>
          <a:r>
            <a:rPr lang="de-DE" sz="1100" b="0" baseline="0"/>
            <a:t>With </a:t>
          </a:r>
          <a:r>
            <a:rPr lang="de-DE" sz="1100" b="1" baseline="0"/>
            <a:t>Country</a:t>
          </a:r>
          <a:r>
            <a:rPr lang="de-DE" sz="1100" baseline="0"/>
            <a:t> resp </a:t>
          </a:r>
          <a:r>
            <a:rPr lang="de-DE" sz="1100" b="1" baseline="0"/>
            <a:t>(3) Continent</a:t>
          </a:r>
          <a:r>
            <a:rPr lang="de-DE" sz="1100" baseline="0"/>
            <a:t>, we refer </a:t>
          </a:r>
          <a:r>
            <a:rPr lang="de-DE" sz="1100">
              <a:solidFill>
                <a:schemeClr val="dk1"/>
              </a:solidFill>
              <a:effectLst/>
              <a:latin typeface="+mn-lt"/>
              <a:ea typeface="+mn-ea"/>
              <a:cs typeface="+mn-cs"/>
            </a:rPr>
            <a:t>to the country (resp.</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continent) a participant’s institution is located.</a:t>
          </a:r>
          <a:r>
            <a:rPr lang="de-DE" sz="1100" baseline="0">
              <a:solidFill>
                <a:schemeClr val="dk1"/>
              </a:solidFill>
              <a:effectLst/>
              <a:latin typeface="+mn-lt"/>
              <a:ea typeface="+mn-ea"/>
              <a:cs typeface="+mn-cs"/>
            </a:rPr>
            <a:t> For incomplete data sets we assign an institution to the participant based on search in the web.</a:t>
          </a:r>
        </a:p>
        <a:p>
          <a:pPr marL="0" marR="0" lvl="0" indent="0" defTabSz="914400" eaLnBrk="1" fontAlgn="auto" latinLnBrk="0" hangingPunct="1">
            <a:lnSpc>
              <a:spcPct val="100000"/>
            </a:lnSpc>
            <a:spcBef>
              <a:spcPts val="0"/>
            </a:spcBef>
            <a:spcAft>
              <a:spcPts val="0"/>
            </a:spcAft>
            <a:buClrTx/>
            <a:buSzTx/>
            <a:buFontTx/>
            <a:buNone/>
            <a:tabLst/>
            <a:defRPr/>
          </a:pPr>
          <a:br>
            <a:rPr lang="de-DE" sz="1100" baseline="0">
              <a:solidFill>
                <a:schemeClr val="dk1"/>
              </a:solidFill>
              <a:effectLst/>
              <a:latin typeface="+mn-lt"/>
              <a:ea typeface="+mn-ea"/>
              <a:cs typeface="+mn-cs"/>
            </a:rPr>
          </a:br>
          <a:br>
            <a:rPr lang="de-DE" sz="1100" baseline="0"/>
          </a:br>
          <a:r>
            <a:rPr lang="de-DE" sz="1100" b="1" baseline="0"/>
            <a:t>(4) </a:t>
          </a:r>
          <a:r>
            <a:rPr lang="de-DE" sz="1100" baseline="0"/>
            <a:t>With </a:t>
          </a:r>
          <a:r>
            <a:rPr lang="de-DE" sz="1100" b="1" baseline="0"/>
            <a:t>Gender</a:t>
          </a:r>
          <a:r>
            <a:rPr lang="de-DE" sz="1100" baseline="0"/>
            <a:t>, we refer to the binary gender the participants registered with. In case the registration data contains the formal title, we assign to the title "Ms" the female and to the title "Mr" the male gender. For data sets with none of these indications, we assign a binary gender based on the first name. We are aware that any of these assignements neglect the diverse spectrum of gender. We are looking forward for more detailed discussions in the future. </a:t>
          </a:r>
        </a:p>
        <a:p>
          <a:pPr marL="0" marR="0" lvl="0" indent="0" defTabSz="914400" eaLnBrk="1" fontAlgn="auto" latinLnBrk="0" hangingPunct="1">
            <a:lnSpc>
              <a:spcPct val="100000"/>
            </a:lnSpc>
            <a:spcBef>
              <a:spcPts val="0"/>
            </a:spcBef>
            <a:spcAft>
              <a:spcPts val="0"/>
            </a:spcAft>
            <a:buClrTx/>
            <a:buSzTx/>
            <a:buFontTx/>
            <a:buNone/>
            <a:tabLst/>
            <a:defRPr/>
          </a:pPr>
          <a:br>
            <a:rPr lang="de-DE" sz="1100" baseline="0"/>
          </a:br>
          <a:br>
            <a:rPr lang="de-DE" sz="1100" baseline="0"/>
          </a:br>
          <a:r>
            <a:rPr lang="de-DE" sz="1100" b="0" i="1" u="none" strike="noStrike">
              <a:solidFill>
                <a:schemeClr val="dk1"/>
              </a:solidFill>
              <a:effectLst/>
              <a:latin typeface="+mn-lt"/>
              <a:ea typeface="+mn-ea"/>
              <a:cs typeface="+mn-cs"/>
            </a:rPr>
            <a:t>Acknowledgements: </a:t>
          </a:r>
          <a:r>
            <a:rPr lang="de-DE" sz="1100" b="0" i="0" u="none" strike="noStrike">
              <a:solidFill>
                <a:schemeClr val="dk1"/>
              </a:solidFill>
              <a:effectLst/>
              <a:latin typeface="+mn-lt"/>
              <a:ea typeface="+mn-ea"/>
              <a:cs typeface="+mn-cs"/>
            </a:rPr>
            <a:t>We would like to warmly thank Rafael Benguria, Vojkan Jaksic, Arne Jensen, and Benjamin Schlein for providing us the participation data to the different ICMPs and </a:t>
          </a:r>
          <a:r>
            <a:rPr lang="it-IT" sz="1100" b="0" i="0">
              <a:solidFill>
                <a:schemeClr val="dk1"/>
              </a:solidFill>
              <a:effectLst/>
              <a:latin typeface="+mn-lt"/>
              <a:ea typeface="+mn-ea"/>
              <a:cs typeface="+mn-cs"/>
            </a:rPr>
            <a:t>Bruno Nachtergaele, Sylvia Serfaty, Michael Loss and </a:t>
          </a:r>
          <a:br>
            <a:rPr lang="it-IT" sz="1100">
              <a:effectLst/>
            </a:rPr>
          </a:br>
          <a:r>
            <a:rPr lang="it-IT" sz="1100">
              <a:effectLst/>
            </a:rPr>
            <a:t>Dorothea Bahns </a:t>
          </a:r>
          <a:r>
            <a:rPr lang="de-DE" sz="1100" b="0" i="0" u="none" strike="noStrike">
              <a:solidFill>
                <a:schemeClr val="dk1"/>
              </a:solidFill>
              <a:effectLst/>
              <a:latin typeface="+mn-lt"/>
              <a:ea typeface="+mn-ea"/>
              <a:cs typeface="+mn-cs"/>
            </a:rPr>
            <a:t>for making the anonymized data available</a:t>
          </a:r>
          <a:r>
            <a:rPr lang="de-DE" sz="1100" b="0" i="0" u="none" strike="noStrike" baseline="0">
              <a:solidFill>
                <a:schemeClr val="dk1"/>
              </a:solidFill>
              <a:effectLst/>
              <a:latin typeface="+mn-lt"/>
              <a:ea typeface="+mn-ea"/>
              <a:cs typeface="+mn-cs"/>
            </a:rPr>
            <a:t> here. </a:t>
          </a:r>
          <a:endParaRPr lang="de-DE" sz="1100" b="0" i="0" u="none" strike="noStrike">
            <a:solidFill>
              <a:schemeClr val="dk1"/>
            </a:solidFill>
            <a:effectLst/>
            <a:latin typeface="+mn-lt"/>
            <a:ea typeface="+mn-ea"/>
            <a:cs typeface="+mn-cs"/>
          </a:endParaRPr>
        </a:p>
        <a:p>
          <a:br>
            <a:rPr lang="de-DE" sz="1100" b="0" i="0" u="none" strike="noStrike">
              <a:solidFill>
                <a:schemeClr val="dk1"/>
              </a:solidFill>
              <a:effectLst/>
              <a:latin typeface="+mn-lt"/>
              <a:ea typeface="+mn-ea"/>
              <a:cs typeface="+mn-cs"/>
            </a:rPr>
          </a:br>
          <a:endParaRPr lang="de-DE" sz="1100" b="0" i="0" u="none" strike="noStrike">
            <a:solidFill>
              <a:schemeClr val="dk1"/>
            </a:solidFill>
            <a:effectLst/>
            <a:latin typeface="+mn-lt"/>
            <a:ea typeface="+mn-ea"/>
            <a:cs typeface="+mn-cs"/>
          </a:endParaRPr>
        </a:p>
        <a:p>
          <a:br>
            <a:rPr lang="de-DE"/>
          </a:br>
          <a:endParaRPr lang="de-DE"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1</xdr:row>
      <xdr:rowOff>85725</xdr:rowOff>
    </xdr:from>
    <xdr:to>
      <xdr:col>12</xdr:col>
      <xdr:colOff>307975</xdr:colOff>
      <xdr:row>17</xdr:row>
      <xdr:rowOff>142875</xdr:rowOff>
    </xdr:to>
    <xdr:graphicFrame macro="">
      <xdr:nvGraphicFramePr>
        <xdr:cNvPr id="2" name="Chart 4">
          <a:extLst>
            <a:ext uri="{FF2B5EF4-FFF2-40B4-BE49-F238E27FC236}">
              <a16:creationId xmlns:a16="http://schemas.microsoft.com/office/drawing/2014/main" id="{63D63F31-0418-4199-B7E4-4A46614A63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3174</xdr:colOff>
      <xdr:row>22</xdr:row>
      <xdr:rowOff>133350</xdr:rowOff>
    </xdr:from>
    <xdr:to>
      <xdr:col>11</xdr:col>
      <xdr:colOff>50799</xdr:colOff>
      <xdr:row>38</xdr:row>
      <xdr:rowOff>142875</xdr:rowOff>
    </xdr:to>
    <xdr:graphicFrame macro="">
      <xdr:nvGraphicFramePr>
        <xdr:cNvPr id="3" name="Chart 4">
          <a:extLst>
            <a:ext uri="{FF2B5EF4-FFF2-40B4-BE49-F238E27FC236}">
              <a16:creationId xmlns:a16="http://schemas.microsoft.com/office/drawing/2014/main" id="{C7ED762E-09C4-4981-8728-DA8FB5DC2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49189</xdr:colOff>
      <xdr:row>18</xdr:row>
      <xdr:rowOff>10978</xdr:rowOff>
    </xdr:from>
    <xdr:to>
      <xdr:col>17</xdr:col>
      <xdr:colOff>263836</xdr:colOff>
      <xdr:row>40</xdr:row>
      <xdr:rowOff>44721</xdr:rowOff>
    </xdr:to>
    <xdr:graphicFrame macro="">
      <xdr:nvGraphicFramePr>
        <xdr:cNvPr id="2" name="Grafico 1">
          <a:extLst>
            <a:ext uri="{FF2B5EF4-FFF2-40B4-BE49-F238E27FC236}">
              <a16:creationId xmlns:a16="http://schemas.microsoft.com/office/drawing/2014/main" id="{AB8C6BFD-2AA4-41AD-9FE0-ED1C8C751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39315</xdr:colOff>
      <xdr:row>1</xdr:row>
      <xdr:rowOff>19050</xdr:rowOff>
    </xdr:from>
    <xdr:to>
      <xdr:col>14</xdr:col>
      <xdr:colOff>330200</xdr:colOff>
      <xdr:row>15</xdr:row>
      <xdr:rowOff>180701</xdr:rowOff>
    </xdr:to>
    <xdr:graphicFrame macro="">
      <xdr:nvGraphicFramePr>
        <xdr:cNvPr id="5" name="Grafico 4">
          <a:extLst>
            <a:ext uri="{FF2B5EF4-FFF2-40B4-BE49-F238E27FC236}">
              <a16:creationId xmlns:a16="http://schemas.microsoft.com/office/drawing/2014/main" id="{55C57B61-0FEC-4BAB-90EB-3A30F230E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38</xdr:row>
      <xdr:rowOff>186689</xdr:rowOff>
    </xdr:from>
    <xdr:to>
      <xdr:col>13</xdr:col>
      <xdr:colOff>485860</xdr:colOff>
      <xdr:row>55</xdr:row>
      <xdr:rowOff>186688</xdr:rowOff>
    </xdr:to>
    <xdr:grpSp>
      <xdr:nvGrpSpPr>
        <xdr:cNvPr id="6" name="Gruppo 3">
          <a:extLst>
            <a:ext uri="{FF2B5EF4-FFF2-40B4-BE49-F238E27FC236}">
              <a16:creationId xmlns:a16="http://schemas.microsoft.com/office/drawing/2014/main" id="{FC1F41D2-9580-4C9C-A2FA-53002126BF81}"/>
            </a:ext>
          </a:extLst>
        </xdr:cNvPr>
        <xdr:cNvGrpSpPr/>
      </xdr:nvGrpSpPr>
      <xdr:grpSpPr>
        <a:xfrm>
          <a:off x="4909344" y="7457439"/>
          <a:ext cx="5764297" cy="3171030"/>
          <a:chOff x="1230802" y="3159321"/>
          <a:chExt cx="5714999" cy="3198519"/>
        </a:xfrm>
      </xdr:grpSpPr>
      <xdr:graphicFrame macro="">
        <xdr:nvGraphicFramePr>
          <xdr:cNvPr id="7" name="Grafico 5">
            <a:extLst>
              <a:ext uri="{FF2B5EF4-FFF2-40B4-BE49-F238E27FC236}">
                <a16:creationId xmlns:a16="http://schemas.microsoft.com/office/drawing/2014/main" id="{0DBF5FAE-0479-49FF-A1FD-C7A0996265A4}"/>
              </a:ext>
            </a:extLst>
          </xdr:cNvPr>
          <xdr:cNvGraphicFramePr>
            <a:graphicFrameLocks/>
          </xdr:cNvGraphicFramePr>
        </xdr:nvGraphicFramePr>
        <xdr:xfrm>
          <a:off x="1230802" y="3159321"/>
          <a:ext cx="5714999" cy="319851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Box 1">
            <a:extLst>
              <a:ext uri="{FF2B5EF4-FFF2-40B4-BE49-F238E27FC236}">
                <a16:creationId xmlns:a16="http://schemas.microsoft.com/office/drawing/2014/main" id="{61F60BF5-3D92-4E18-9163-0477B4FC54A0}"/>
              </a:ext>
            </a:extLst>
          </xdr:cNvPr>
          <xdr:cNvSpPr txBox="1"/>
        </xdr:nvSpPr>
        <xdr:spPr>
          <a:xfrm>
            <a:off x="5095678" y="4448920"/>
            <a:ext cx="587978" cy="19642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r>
              <a:rPr lang="en-GB" sz="1100" b="1">
                <a:solidFill>
                  <a:schemeClr val="tx1"/>
                </a:solidFill>
                <a:latin typeface="+mn-lt"/>
                <a:ea typeface="+mn-ea"/>
                <a:cs typeface="+mn-cs"/>
              </a:rPr>
              <a:t>14%</a:t>
            </a:r>
          </a:p>
        </xdr:txBody>
      </xdr:sp>
      <xdr:sp macro="" textlink="">
        <xdr:nvSpPr>
          <xdr:cNvPr id="9" name="TextBox 1">
            <a:extLst>
              <a:ext uri="{FF2B5EF4-FFF2-40B4-BE49-F238E27FC236}">
                <a16:creationId xmlns:a16="http://schemas.microsoft.com/office/drawing/2014/main" id="{25264F34-BF5F-4C7D-853C-95CA2816FD95}"/>
              </a:ext>
            </a:extLst>
          </xdr:cNvPr>
          <xdr:cNvSpPr txBox="1"/>
        </xdr:nvSpPr>
        <xdr:spPr>
          <a:xfrm>
            <a:off x="6318170" y="4048635"/>
            <a:ext cx="587978" cy="19642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r>
              <a:rPr lang="en-GB" sz="1100" b="1">
                <a:solidFill>
                  <a:schemeClr val="tx1"/>
                </a:solidFill>
                <a:latin typeface="+mn-lt"/>
                <a:ea typeface="+mn-ea"/>
                <a:cs typeface="+mn-cs"/>
              </a:rPr>
              <a:t>19%</a:t>
            </a:r>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0.42688</cdr:x>
      <cdr:y>0.36583</cdr:y>
    </cdr:from>
    <cdr:to>
      <cdr:x>0.52957</cdr:x>
      <cdr:y>0.42724</cdr:y>
    </cdr:to>
    <cdr:sp macro="" textlink="">
      <cdr:nvSpPr>
        <cdr:cNvPr id="2" name="TextBox 1">
          <a:extLst xmlns:a="http://schemas.openxmlformats.org/drawingml/2006/main">
            <a:ext uri="{FF2B5EF4-FFF2-40B4-BE49-F238E27FC236}">
              <a16:creationId xmlns:a16="http://schemas.microsoft.com/office/drawing/2014/main" id="{FC037A5C-61BB-CA45-B061-ACE09D6FDEFE}"/>
            </a:ext>
          </a:extLst>
        </cdr:cNvPr>
        <cdr:cNvSpPr txBox="1"/>
      </cdr:nvSpPr>
      <cdr:spPr>
        <a:xfrm xmlns:a="http://schemas.openxmlformats.org/drawingml/2006/main">
          <a:off x="2439607" y="1170128"/>
          <a:ext cx="586873" cy="196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6"/>
              </a:solidFill>
            </a:rPr>
            <a:t>Stud</a:t>
          </a:r>
        </a:p>
      </cdr:txBody>
    </cdr:sp>
  </cdr:relSizeAnchor>
  <cdr:relSizeAnchor xmlns:cdr="http://schemas.openxmlformats.org/drawingml/2006/chartDrawing">
    <cdr:from>
      <cdr:x>0.33363</cdr:x>
      <cdr:y>0.43994</cdr:y>
    </cdr:from>
    <cdr:to>
      <cdr:x>0.43632</cdr:x>
      <cdr:y>0.50134</cdr:y>
    </cdr:to>
    <cdr:sp macro="" textlink="">
      <cdr:nvSpPr>
        <cdr:cNvPr id="4" name="TextBox 1">
          <a:extLst xmlns:a="http://schemas.openxmlformats.org/drawingml/2006/main">
            <a:ext uri="{FF2B5EF4-FFF2-40B4-BE49-F238E27FC236}">
              <a16:creationId xmlns:a16="http://schemas.microsoft.com/office/drawing/2014/main" id="{9CFF0C94-4B1C-DD47-B5D5-898688C278BF}"/>
            </a:ext>
          </a:extLst>
        </cdr:cNvPr>
        <cdr:cNvSpPr txBox="1"/>
      </cdr:nvSpPr>
      <cdr:spPr>
        <a:xfrm xmlns:a="http://schemas.openxmlformats.org/drawingml/2006/main">
          <a:off x="1906720" y="1407156"/>
          <a:ext cx="586874" cy="196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2"/>
              </a:solidFill>
            </a:rPr>
            <a:t>Prof</a:t>
          </a:r>
        </a:p>
      </cdr:txBody>
    </cdr:sp>
  </cdr:relSizeAnchor>
  <cdr:relSizeAnchor xmlns:cdr="http://schemas.openxmlformats.org/drawingml/2006/chartDrawing">
    <cdr:from>
      <cdr:x>0.54338</cdr:x>
      <cdr:y>0.44643</cdr:y>
    </cdr:from>
    <cdr:to>
      <cdr:x>0.64607</cdr:x>
      <cdr:y>0.50784</cdr:y>
    </cdr:to>
    <cdr:sp macro="" textlink="">
      <cdr:nvSpPr>
        <cdr:cNvPr id="5" name="TextBox 1">
          <a:extLst xmlns:a="http://schemas.openxmlformats.org/drawingml/2006/main">
            <a:ext uri="{FF2B5EF4-FFF2-40B4-BE49-F238E27FC236}">
              <a16:creationId xmlns:a16="http://schemas.microsoft.com/office/drawing/2014/main" id="{8FAEB295-CB65-A24B-B564-5F50DAA08E37}"/>
            </a:ext>
          </a:extLst>
        </cdr:cNvPr>
        <cdr:cNvSpPr txBox="1"/>
      </cdr:nvSpPr>
      <cdr:spPr>
        <a:xfrm xmlns:a="http://schemas.openxmlformats.org/drawingml/2006/main">
          <a:off x="3101666" y="1421669"/>
          <a:ext cx="586165" cy="195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2"/>
              </a:solidFill>
            </a:rPr>
            <a:t>Prof</a:t>
          </a:r>
        </a:p>
      </cdr:txBody>
    </cdr:sp>
  </cdr:relSizeAnchor>
  <cdr:relSizeAnchor xmlns:cdr="http://schemas.openxmlformats.org/drawingml/2006/chartDrawing">
    <cdr:from>
      <cdr:x>0.75223</cdr:x>
      <cdr:y>0.26178</cdr:y>
    </cdr:from>
    <cdr:to>
      <cdr:x>0.85492</cdr:x>
      <cdr:y>0.32319</cdr:y>
    </cdr:to>
    <cdr:sp macro="" textlink="">
      <cdr:nvSpPr>
        <cdr:cNvPr id="6" name="TextBox 1">
          <a:extLst xmlns:a="http://schemas.openxmlformats.org/drawingml/2006/main">
            <a:ext uri="{FF2B5EF4-FFF2-40B4-BE49-F238E27FC236}">
              <a16:creationId xmlns:a16="http://schemas.microsoft.com/office/drawing/2014/main" id="{8FAEB295-CB65-A24B-B564-5F50DAA08E37}"/>
            </a:ext>
          </a:extLst>
        </cdr:cNvPr>
        <cdr:cNvSpPr txBox="1"/>
      </cdr:nvSpPr>
      <cdr:spPr>
        <a:xfrm xmlns:a="http://schemas.openxmlformats.org/drawingml/2006/main">
          <a:off x="4293812" y="833651"/>
          <a:ext cx="586164" cy="195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2"/>
              </a:solidFill>
            </a:rPr>
            <a:t>Prof</a:t>
          </a:r>
        </a:p>
      </cdr:txBody>
    </cdr:sp>
  </cdr:relSizeAnchor>
  <cdr:relSizeAnchor xmlns:cdr="http://schemas.openxmlformats.org/drawingml/2006/chartDrawing">
    <cdr:from>
      <cdr:x>0.58386</cdr:x>
      <cdr:y>0.35165</cdr:y>
    </cdr:from>
    <cdr:to>
      <cdr:x>0.66977</cdr:x>
      <cdr:y>0.41306</cdr:y>
    </cdr:to>
    <cdr:sp macro="" textlink="">
      <cdr:nvSpPr>
        <cdr:cNvPr id="7" name="TextBox 1">
          <a:extLst xmlns:a="http://schemas.openxmlformats.org/drawingml/2006/main">
            <a:ext uri="{FF2B5EF4-FFF2-40B4-BE49-F238E27FC236}">
              <a16:creationId xmlns:a16="http://schemas.microsoft.com/office/drawing/2014/main" id="{9CFF0C94-4B1C-DD47-B5D5-898688C278BF}"/>
            </a:ext>
          </a:extLst>
        </cdr:cNvPr>
        <cdr:cNvSpPr txBox="1"/>
      </cdr:nvSpPr>
      <cdr:spPr>
        <a:xfrm xmlns:a="http://schemas.openxmlformats.org/drawingml/2006/main">
          <a:off x="3258172" y="1109699"/>
          <a:ext cx="479415" cy="193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5"/>
              </a:solidFill>
            </a:rPr>
            <a:t>Doc</a:t>
          </a:r>
        </a:p>
      </cdr:txBody>
    </cdr:sp>
  </cdr:relSizeAnchor>
  <cdr:relSizeAnchor xmlns:cdr="http://schemas.openxmlformats.org/drawingml/2006/chartDrawing">
    <cdr:from>
      <cdr:x>0.80302</cdr:x>
      <cdr:y>0.18694</cdr:y>
    </cdr:from>
    <cdr:to>
      <cdr:x>0.88893</cdr:x>
      <cdr:y>0.24835</cdr:y>
    </cdr:to>
    <cdr:sp macro="" textlink="">
      <cdr:nvSpPr>
        <cdr:cNvPr id="8" name="TextBox 1">
          <a:extLst xmlns:a="http://schemas.openxmlformats.org/drawingml/2006/main">
            <a:ext uri="{FF2B5EF4-FFF2-40B4-BE49-F238E27FC236}">
              <a16:creationId xmlns:a16="http://schemas.microsoft.com/office/drawing/2014/main" id="{9CFF0C94-4B1C-DD47-B5D5-898688C278BF}"/>
            </a:ext>
          </a:extLst>
        </cdr:cNvPr>
        <cdr:cNvSpPr txBox="1"/>
      </cdr:nvSpPr>
      <cdr:spPr>
        <a:xfrm xmlns:a="http://schemas.openxmlformats.org/drawingml/2006/main">
          <a:off x="4583690" y="595315"/>
          <a:ext cx="490383" cy="195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5"/>
              </a:solidFill>
            </a:rPr>
            <a:t>Doc</a:t>
          </a:r>
        </a:p>
      </cdr:txBody>
    </cdr:sp>
  </cdr:relSizeAnchor>
  <cdr:relSizeAnchor xmlns:cdr="http://schemas.openxmlformats.org/drawingml/2006/chartDrawing">
    <cdr:from>
      <cdr:x>0.63071</cdr:x>
      <cdr:y>0.28928</cdr:y>
    </cdr:from>
    <cdr:to>
      <cdr:x>0.7334</cdr:x>
      <cdr:y>0.35069</cdr:y>
    </cdr:to>
    <cdr:sp macro="" textlink="">
      <cdr:nvSpPr>
        <cdr:cNvPr id="9" name="TextBox 1">
          <a:extLst xmlns:a="http://schemas.openxmlformats.org/drawingml/2006/main">
            <a:ext uri="{FF2B5EF4-FFF2-40B4-BE49-F238E27FC236}">
              <a16:creationId xmlns:a16="http://schemas.microsoft.com/office/drawing/2014/main" id="{A2CCB49A-4065-AF43-BC1A-70880695B7BB}"/>
            </a:ext>
          </a:extLst>
        </cdr:cNvPr>
        <cdr:cNvSpPr txBox="1"/>
      </cdr:nvSpPr>
      <cdr:spPr>
        <a:xfrm xmlns:a="http://schemas.openxmlformats.org/drawingml/2006/main">
          <a:off x="3604526" y="925263"/>
          <a:ext cx="586873" cy="196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6"/>
              </a:solidFill>
            </a:rPr>
            <a:t>Stud</a:t>
          </a:r>
        </a:p>
      </cdr:txBody>
    </cdr:sp>
  </cdr:relSizeAnchor>
  <cdr:relSizeAnchor xmlns:cdr="http://schemas.openxmlformats.org/drawingml/2006/chartDrawing">
    <cdr:from>
      <cdr:x>0.85137</cdr:x>
      <cdr:y>0.21323</cdr:y>
    </cdr:from>
    <cdr:to>
      <cdr:x>0.95406</cdr:x>
      <cdr:y>0.27464</cdr:y>
    </cdr:to>
    <cdr:sp macro="" textlink="">
      <cdr:nvSpPr>
        <cdr:cNvPr id="10" name="TextBox 1">
          <a:extLst xmlns:a="http://schemas.openxmlformats.org/drawingml/2006/main">
            <a:ext uri="{FF2B5EF4-FFF2-40B4-BE49-F238E27FC236}">
              <a16:creationId xmlns:a16="http://schemas.microsoft.com/office/drawing/2014/main" id="{A2CCB49A-4065-AF43-BC1A-70880695B7BB}"/>
            </a:ext>
          </a:extLst>
        </cdr:cNvPr>
        <cdr:cNvSpPr txBox="1"/>
      </cdr:nvSpPr>
      <cdr:spPr>
        <a:xfrm xmlns:a="http://schemas.openxmlformats.org/drawingml/2006/main">
          <a:off x="4859728" y="679033"/>
          <a:ext cx="586164" cy="195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6"/>
              </a:solidFill>
            </a:rPr>
            <a:t>Stud</a:t>
          </a:r>
        </a:p>
      </cdr:txBody>
    </cdr:sp>
  </cdr:relSizeAnchor>
  <cdr:relSizeAnchor xmlns:cdr="http://schemas.openxmlformats.org/drawingml/2006/chartDrawing">
    <cdr:from>
      <cdr:x>0.11548</cdr:x>
      <cdr:y>0.56699</cdr:y>
    </cdr:from>
    <cdr:to>
      <cdr:x>0.21818</cdr:x>
      <cdr:y>0.62839</cdr:y>
    </cdr:to>
    <cdr:sp macro="" textlink="">
      <cdr:nvSpPr>
        <cdr:cNvPr id="11" name="TextBox 1">
          <a:extLst xmlns:a="http://schemas.openxmlformats.org/drawingml/2006/main">
            <a:ext uri="{FF2B5EF4-FFF2-40B4-BE49-F238E27FC236}">
              <a16:creationId xmlns:a16="http://schemas.microsoft.com/office/drawing/2014/main" id="{B1CF23A7-DE48-2147-823F-1C3C87C06C82}"/>
            </a:ext>
          </a:extLst>
        </cdr:cNvPr>
        <cdr:cNvSpPr txBox="1"/>
      </cdr:nvSpPr>
      <cdr:spPr>
        <a:xfrm xmlns:a="http://schemas.openxmlformats.org/drawingml/2006/main">
          <a:off x="659157" y="1805594"/>
          <a:ext cx="586222" cy="195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2"/>
              </a:solidFill>
            </a:rPr>
            <a:t>Prof</a:t>
          </a:r>
        </a:p>
      </cdr:txBody>
    </cdr:sp>
  </cdr:relSizeAnchor>
  <cdr:relSizeAnchor xmlns:cdr="http://schemas.openxmlformats.org/drawingml/2006/chartDrawing">
    <cdr:from>
      <cdr:x>0.16463</cdr:x>
      <cdr:y>0.41407</cdr:y>
    </cdr:from>
    <cdr:to>
      <cdr:x>0.25054</cdr:x>
      <cdr:y>0.47548</cdr:y>
    </cdr:to>
    <cdr:sp macro="" textlink="">
      <cdr:nvSpPr>
        <cdr:cNvPr id="12" name="TextBox 1">
          <a:extLst xmlns:a="http://schemas.openxmlformats.org/drawingml/2006/main">
            <a:ext uri="{FF2B5EF4-FFF2-40B4-BE49-F238E27FC236}">
              <a16:creationId xmlns:a16="http://schemas.microsoft.com/office/drawing/2014/main" id="{9CFF0C94-4B1C-DD47-B5D5-898688C278BF}"/>
            </a:ext>
          </a:extLst>
        </cdr:cNvPr>
        <cdr:cNvSpPr txBox="1"/>
      </cdr:nvSpPr>
      <cdr:spPr>
        <a:xfrm xmlns:a="http://schemas.openxmlformats.org/drawingml/2006/main">
          <a:off x="939723" y="1318626"/>
          <a:ext cx="490383" cy="1955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5"/>
              </a:solidFill>
            </a:rPr>
            <a:t>Doc</a:t>
          </a:r>
        </a:p>
      </cdr:txBody>
    </cdr:sp>
  </cdr:relSizeAnchor>
  <cdr:relSizeAnchor xmlns:cdr="http://schemas.openxmlformats.org/drawingml/2006/chartDrawing">
    <cdr:from>
      <cdr:x>0.20883</cdr:x>
      <cdr:y>0.31384</cdr:y>
    </cdr:from>
    <cdr:to>
      <cdr:x>0.31152</cdr:x>
      <cdr:y>0.37525</cdr:y>
    </cdr:to>
    <cdr:sp macro="" textlink="">
      <cdr:nvSpPr>
        <cdr:cNvPr id="13" name="TextBox 1">
          <a:extLst xmlns:a="http://schemas.openxmlformats.org/drawingml/2006/main">
            <a:ext uri="{FF2B5EF4-FFF2-40B4-BE49-F238E27FC236}">
              <a16:creationId xmlns:a16="http://schemas.microsoft.com/office/drawing/2014/main" id="{C15FC68C-8EB9-EA48-8537-1FFEC31760CE}"/>
            </a:ext>
          </a:extLst>
        </cdr:cNvPr>
        <cdr:cNvSpPr txBox="1"/>
      </cdr:nvSpPr>
      <cdr:spPr>
        <a:xfrm xmlns:a="http://schemas.openxmlformats.org/drawingml/2006/main">
          <a:off x="1192006" y="999434"/>
          <a:ext cx="586165" cy="195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6"/>
              </a:solidFill>
            </a:rPr>
            <a:t>Stud</a:t>
          </a:r>
        </a:p>
      </cdr:txBody>
    </cdr:sp>
  </cdr:relSizeAnchor>
  <cdr:relSizeAnchor xmlns:cdr="http://schemas.openxmlformats.org/drawingml/2006/chartDrawing">
    <cdr:from>
      <cdr:x>0.37921</cdr:x>
      <cdr:y>0.39946</cdr:y>
    </cdr:from>
    <cdr:to>
      <cdr:x>0.46512</cdr:x>
      <cdr:y>0.46087</cdr:y>
    </cdr:to>
    <cdr:sp macro="" textlink="">
      <cdr:nvSpPr>
        <cdr:cNvPr id="24" name="TextBox 1">
          <a:extLst xmlns:a="http://schemas.openxmlformats.org/drawingml/2006/main">
            <a:ext uri="{FF2B5EF4-FFF2-40B4-BE49-F238E27FC236}">
              <a16:creationId xmlns:a16="http://schemas.microsoft.com/office/drawing/2014/main" id="{D68E4332-BB41-4DE4-BF3D-82F4B589EC56}"/>
            </a:ext>
          </a:extLst>
        </cdr:cNvPr>
        <cdr:cNvSpPr txBox="1"/>
      </cdr:nvSpPr>
      <cdr:spPr>
        <a:xfrm xmlns:a="http://schemas.openxmlformats.org/drawingml/2006/main">
          <a:off x="2167176" y="1277672"/>
          <a:ext cx="490976" cy="196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5"/>
              </a:solidFill>
            </a:rPr>
            <a:t>Doc</a:t>
          </a:r>
        </a:p>
      </cdr:txBody>
    </cdr:sp>
  </cdr:relSizeAnchor>
</c:userShapes>
</file>

<file path=xl/drawings/drawing6.xml><?xml version="1.0" encoding="utf-8"?>
<c:userShapes xmlns:c="http://schemas.openxmlformats.org/drawingml/2006/chart">
  <cdr:relSizeAnchor xmlns:cdr="http://schemas.openxmlformats.org/drawingml/2006/chartDrawing">
    <cdr:from>
      <cdr:x>0.11659</cdr:x>
      <cdr:y>0.55702</cdr:y>
    </cdr:from>
    <cdr:to>
      <cdr:x>0.21929</cdr:x>
      <cdr:y>0.61842</cdr:y>
    </cdr:to>
    <cdr:sp macro="" textlink="">
      <cdr:nvSpPr>
        <cdr:cNvPr id="11" name="TextBox 1">
          <a:extLst xmlns:a="http://schemas.openxmlformats.org/drawingml/2006/main">
            <a:ext uri="{FF2B5EF4-FFF2-40B4-BE49-F238E27FC236}">
              <a16:creationId xmlns:a16="http://schemas.microsoft.com/office/drawing/2014/main" id="{B1CF23A7-DE48-2147-823F-1C3C87C06C82}"/>
            </a:ext>
          </a:extLst>
        </cdr:cNvPr>
        <cdr:cNvSpPr txBox="1"/>
      </cdr:nvSpPr>
      <cdr:spPr>
        <a:xfrm xmlns:a="http://schemas.openxmlformats.org/drawingml/2006/main">
          <a:off x="723900" y="1612900"/>
          <a:ext cx="637569" cy="177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2">
                  <a:lumMod val="75000"/>
                </a:schemeClr>
              </a:solidFill>
            </a:rPr>
            <a:t>Prof</a:t>
          </a:r>
        </a:p>
      </cdr:txBody>
    </cdr:sp>
  </cdr:relSizeAnchor>
  <cdr:relSizeAnchor xmlns:cdr="http://schemas.openxmlformats.org/drawingml/2006/chartDrawing">
    <cdr:from>
      <cdr:x>0.16018</cdr:x>
      <cdr:y>0.42504</cdr:y>
    </cdr:from>
    <cdr:to>
      <cdr:x>0.24609</cdr:x>
      <cdr:y>0.48645</cdr:y>
    </cdr:to>
    <cdr:sp macro="" textlink="">
      <cdr:nvSpPr>
        <cdr:cNvPr id="12" name="TextBox 1">
          <a:extLst xmlns:a="http://schemas.openxmlformats.org/drawingml/2006/main">
            <a:ext uri="{FF2B5EF4-FFF2-40B4-BE49-F238E27FC236}">
              <a16:creationId xmlns:a16="http://schemas.microsoft.com/office/drawing/2014/main" id="{9CFF0C94-4B1C-DD47-B5D5-898688C278BF}"/>
            </a:ext>
          </a:extLst>
        </cdr:cNvPr>
        <cdr:cNvSpPr txBox="1"/>
      </cdr:nvSpPr>
      <cdr:spPr>
        <a:xfrm xmlns:a="http://schemas.openxmlformats.org/drawingml/2006/main">
          <a:off x="915456" y="1359513"/>
          <a:ext cx="490976" cy="196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5"/>
              </a:solidFill>
            </a:rPr>
            <a:t>Doc</a:t>
          </a:r>
        </a:p>
      </cdr:txBody>
    </cdr:sp>
  </cdr:relSizeAnchor>
  <cdr:relSizeAnchor xmlns:cdr="http://schemas.openxmlformats.org/drawingml/2006/chartDrawing">
    <cdr:from>
      <cdr:x>0.20104</cdr:x>
      <cdr:y>0.32082</cdr:y>
    </cdr:from>
    <cdr:to>
      <cdr:x>0.30373</cdr:x>
      <cdr:y>0.38223</cdr:y>
    </cdr:to>
    <cdr:sp macro="" textlink="">
      <cdr:nvSpPr>
        <cdr:cNvPr id="13" name="TextBox 1">
          <a:extLst xmlns:a="http://schemas.openxmlformats.org/drawingml/2006/main">
            <a:ext uri="{FF2B5EF4-FFF2-40B4-BE49-F238E27FC236}">
              <a16:creationId xmlns:a16="http://schemas.microsoft.com/office/drawing/2014/main" id="{C15FC68C-8EB9-EA48-8537-1FFEC31760CE}"/>
            </a:ext>
          </a:extLst>
        </cdr:cNvPr>
        <cdr:cNvSpPr txBox="1"/>
      </cdr:nvSpPr>
      <cdr:spPr>
        <a:xfrm xmlns:a="http://schemas.openxmlformats.org/drawingml/2006/main">
          <a:off x="1148928" y="1026151"/>
          <a:ext cx="586873" cy="196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6"/>
              </a:solidFill>
            </a:rPr>
            <a:t>Stud</a:t>
          </a:r>
        </a:p>
      </cdr:txBody>
    </cdr:sp>
  </cdr:relSizeAnchor>
  <cdr:relSizeAnchor xmlns:cdr="http://schemas.openxmlformats.org/drawingml/2006/chartDrawing">
    <cdr:from>
      <cdr:x>0.11893</cdr:x>
      <cdr:y>0.49995</cdr:y>
    </cdr:from>
    <cdr:to>
      <cdr:x>0.22162</cdr:x>
      <cdr:y>0.56136</cdr:y>
    </cdr:to>
    <cdr:sp macro="" textlink="">
      <cdr:nvSpPr>
        <cdr:cNvPr id="14" name="TextBox 1">
          <a:extLst xmlns:a="http://schemas.openxmlformats.org/drawingml/2006/main">
            <a:ext uri="{FF2B5EF4-FFF2-40B4-BE49-F238E27FC236}">
              <a16:creationId xmlns:a16="http://schemas.microsoft.com/office/drawing/2014/main" id="{F1F9F72B-7FF2-4CA2-8AC6-37629A4FC02D}"/>
            </a:ext>
          </a:extLst>
        </cdr:cNvPr>
        <cdr:cNvSpPr txBox="1"/>
      </cdr:nvSpPr>
      <cdr:spPr>
        <a:xfrm xmlns:a="http://schemas.openxmlformats.org/drawingml/2006/main">
          <a:off x="679657" y="1599102"/>
          <a:ext cx="586873" cy="196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tx1"/>
              </a:solidFill>
            </a:rPr>
            <a:t>10%</a:t>
          </a:r>
        </a:p>
      </cdr:txBody>
    </cdr:sp>
  </cdr:relSizeAnchor>
  <cdr:relSizeAnchor xmlns:cdr="http://schemas.openxmlformats.org/drawingml/2006/chartDrawing">
    <cdr:from>
      <cdr:x>0.43879</cdr:x>
      <cdr:y>0.49627</cdr:y>
    </cdr:from>
    <cdr:to>
      <cdr:x>0.54148</cdr:x>
      <cdr:y>0.55768</cdr:y>
    </cdr:to>
    <cdr:sp macro="" textlink="">
      <cdr:nvSpPr>
        <cdr:cNvPr id="16" name="TextBox 1">
          <a:extLst xmlns:a="http://schemas.openxmlformats.org/drawingml/2006/main">
            <a:ext uri="{FF2B5EF4-FFF2-40B4-BE49-F238E27FC236}">
              <a16:creationId xmlns:a16="http://schemas.microsoft.com/office/drawing/2014/main" id="{2F6F8FE7-8010-4BB5-91B8-90F65532E6D9}"/>
            </a:ext>
          </a:extLst>
        </cdr:cNvPr>
        <cdr:cNvSpPr txBox="1"/>
      </cdr:nvSpPr>
      <cdr:spPr>
        <a:xfrm xmlns:a="http://schemas.openxmlformats.org/drawingml/2006/main">
          <a:off x="2512405" y="1587343"/>
          <a:ext cx="587978" cy="196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tx1"/>
              </a:solidFill>
            </a:rPr>
            <a:t>11%</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56797</xdr:colOff>
      <xdr:row>19</xdr:row>
      <xdr:rowOff>83256</xdr:rowOff>
    </xdr:from>
    <xdr:to>
      <xdr:col>6</xdr:col>
      <xdr:colOff>405694</xdr:colOff>
      <xdr:row>37</xdr:row>
      <xdr:rowOff>17639</xdr:rowOff>
    </xdr:to>
    <xdr:graphicFrame macro="">
      <xdr:nvGraphicFramePr>
        <xdr:cNvPr id="5" name="Chart 5">
          <a:extLst>
            <a:ext uri="{FF2B5EF4-FFF2-40B4-BE49-F238E27FC236}">
              <a16:creationId xmlns:a16="http://schemas.microsoft.com/office/drawing/2014/main" id="{B8C6A4E2-1029-45F2-862B-0AA9000FC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154340</xdr:colOff>
      <xdr:row>19</xdr:row>
      <xdr:rowOff>101423</xdr:rowOff>
    </xdr:from>
    <xdr:to>
      <xdr:col>13</xdr:col>
      <xdr:colOff>558447</xdr:colOff>
      <xdr:row>36</xdr:row>
      <xdr:rowOff>163160</xdr:rowOff>
    </xdr:to>
    <xdr:graphicFrame macro="">
      <xdr:nvGraphicFramePr>
        <xdr:cNvPr id="6" name="Chart 6">
          <a:extLst>
            <a:ext uri="{FF2B5EF4-FFF2-40B4-BE49-F238E27FC236}">
              <a16:creationId xmlns:a16="http://schemas.microsoft.com/office/drawing/2014/main" id="{94D16C38-BC4F-43C2-97C3-FD1A7B117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142522</xdr:colOff>
      <xdr:row>1</xdr:row>
      <xdr:rowOff>117652</xdr:rowOff>
    </xdr:from>
    <xdr:to>
      <xdr:col>13</xdr:col>
      <xdr:colOff>551215</xdr:colOff>
      <xdr:row>18</xdr:row>
      <xdr:rowOff>101424</xdr:rowOff>
    </xdr:to>
    <xdr:graphicFrame macro="">
      <xdr:nvGraphicFramePr>
        <xdr:cNvPr id="7" name="Chart 7">
          <a:extLst>
            <a:ext uri="{FF2B5EF4-FFF2-40B4-BE49-F238E27FC236}">
              <a16:creationId xmlns:a16="http://schemas.microsoft.com/office/drawing/2014/main" id="{D7A49989-AF31-4FA7-B010-6E2F08E7E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0.73333</cdr:x>
      <cdr:y>0.42797</cdr:y>
    </cdr:from>
    <cdr:to>
      <cdr:x>1</cdr:x>
      <cdr:y>0.56686</cdr:y>
    </cdr:to>
    <cdr:sp macro="" textlink="">
      <cdr:nvSpPr>
        <cdr:cNvPr id="4" name="TextBox 1">
          <a:extLst xmlns:a="http://schemas.openxmlformats.org/drawingml/2006/main">
            <a:ext uri="{FF2B5EF4-FFF2-40B4-BE49-F238E27FC236}">
              <a16:creationId xmlns:a16="http://schemas.microsoft.com/office/drawing/2014/main" id="{A9A3C926-D4A9-43AA-8F82-B487333349F7}"/>
            </a:ext>
          </a:extLst>
        </cdr:cNvPr>
        <cdr:cNvSpPr txBox="1"/>
      </cdr:nvSpPr>
      <cdr:spPr>
        <a:xfrm xmlns:a="http://schemas.openxmlformats.org/drawingml/2006/main">
          <a:off x="3352800" y="1175363"/>
          <a:ext cx="1219200" cy="381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solidFill>
                <a:srgbClr val="C00000"/>
              </a:solidFill>
            </a:rPr>
            <a:t>Applications</a:t>
          </a:r>
          <a:r>
            <a:rPr lang="en-GB" sz="1100" b="1" baseline="0">
              <a:solidFill>
                <a:srgbClr val="C00000"/>
              </a:solidFill>
            </a:rPr>
            <a:t> </a:t>
          </a:r>
        </a:p>
        <a:p xmlns:a="http://schemas.openxmlformats.org/drawingml/2006/main">
          <a:pPr algn="ctr"/>
          <a:r>
            <a:rPr lang="en-GB" sz="1100" b="1" baseline="0">
              <a:solidFill>
                <a:srgbClr val="C00000"/>
              </a:solidFill>
            </a:rPr>
            <a:t>for a talk</a:t>
          </a:r>
          <a:endParaRPr lang="en-GB" sz="1100" b="1">
            <a:solidFill>
              <a:srgbClr val="C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109304</xdr:colOff>
      <xdr:row>9</xdr:row>
      <xdr:rowOff>103187</xdr:rowOff>
    </xdr:from>
    <xdr:to>
      <xdr:col>5</xdr:col>
      <xdr:colOff>1113851</xdr:colOff>
      <xdr:row>26</xdr:row>
      <xdr:rowOff>26025</xdr:rowOff>
    </xdr:to>
    <xdr:graphicFrame macro="">
      <xdr:nvGraphicFramePr>
        <xdr:cNvPr id="2" name="Grafico 1">
          <a:extLst>
            <a:ext uri="{FF2B5EF4-FFF2-40B4-BE49-F238E27FC236}">
              <a16:creationId xmlns:a16="http://schemas.microsoft.com/office/drawing/2014/main" id="{AB63AE92-E6D6-4352-9B16-0685F70DC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99698-EDD1-4046-8C5A-E98B45E23111}">
  <dimension ref="J2:M60"/>
  <sheetViews>
    <sheetView zoomScale="125" workbookViewId="0">
      <selection activeCell="F37" sqref="F37"/>
    </sheetView>
  </sheetViews>
  <sheetFormatPr defaultColWidth="11.6328125" defaultRowHeight="16" x14ac:dyDescent="0.8"/>
  <cols>
    <col min="1" max="1" width="20" style="1" customWidth="1"/>
    <col min="2" max="2" width="16.54296875" style="1" customWidth="1"/>
    <col min="3" max="3" width="13.81640625" style="1" customWidth="1"/>
    <col min="4" max="4" width="14.90625" style="1" customWidth="1"/>
    <col min="5" max="9" width="11.6328125" style="1"/>
    <col min="10" max="10" width="21.453125" style="1" customWidth="1"/>
    <col min="11" max="11" width="19.81640625" style="1" customWidth="1"/>
    <col min="12" max="12" width="16.1796875" style="1" customWidth="1"/>
    <col min="13" max="13" width="12.54296875" style="1" customWidth="1"/>
    <col min="14" max="16384" width="11.6328125" style="1"/>
  </cols>
  <sheetData>
    <row r="2" spans="10:13" x14ac:dyDescent="0.8">
      <c r="J2" s="11" t="s">
        <v>92</v>
      </c>
      <c r="K2" s="7" t="s">
        <v>93</v>
      </c>
      <c r="L2" s="7" t="s">
        <v>94</v>
      </c>
      <c r="M2" s="7" t="s">
        <v>95</v>
      </c>
    </row>
    <row r="3" spans="10:13" x14ac:dyDescent="0.8">
      <c r="J3" s="1" t="s">
        <v>8</v>
      </c>
      <c r="K3" s="1" t="s">
        <v>69</v>
      </c>
      <c r="L3" s="1" t="s">
        <v>39</v>
      </c>
      <c r="M3" s="1" t="s">
        <v>67</v>
      </c>
    </row>
    <row r="4" spans="10:13" x14ac:dyDescent="0.8">
      <c r="J4" s="1" t="s">
        <v>15</v>
      </c>
      <c r="K4" s="13" t="s">
        <v>64</v>
      </c>
      <c r="L4" s="1" t="s">
        <v>49</v>
      </c>
      <c r="M4" s="1" t="s">
        <v>68</v>
      </c>
    </row>
    <row r="5" spans="10:13" x14ac:dyDescent="0.8">
      <c r="J5" s="1" t="s">
        <v>70</v>
      </c>
      <c r="K5" s="1" t="s">
        <v>71</v>
      </c>
      <c r="L5" s="1" t="s">
        <v>96</v>
      </c>
    </row>
    <row r="6" spans="10:13" x14ac:dyDescent="0.8">
      <c r="K6" s="1" t="s">
        <v>20</v>
      </c>
      <c r="L6" s="1" t="s">
        <v>41</v>
      </c>
    </row>
    <row r="7" spans="10:13" x14ac:dyDescent="0.8">
      <c r="K7" s="1" t="s">
        <v>16</v>
      </c>
      <c r="L7" s="1" t="s">
        <v>43</v>
      </c>
    </row>
    <row r="8" spans="10:13" x14ac:dyDescent="0.8">
      <c r="K8" s="1" t="s">
        <v>61</v>
      </c>
      <c r="L8" s="1" t="s">
        <v>42</v>
      </c>
    </row>
    <row r="9" spans="10:13" x14ac:dyDescent="0.8">
      <c r="K9" s="1" t="s">
        <v>33</v>
      </c>
    </row>
    <row r="10" spans="10:13" x14ac:dyDescent="0.8">
      <c r="K10" s="1" t="s">
        <v>6</v>
      </c>
    </row>
    <row r="11" spans="10:13" x14ac:dyDescent="0.8">
      <c r="K11" s="1" t="s">
        <v>29</v>
      </c>
    </row>
    <row r="12" spans="10:13" x14ac:dyDescent="0.8">
      <c r="K12" t="s">
        <v>30</v>
      </c>
    </row>
    <row r="13" spans="10:13" x14ac:dyDescent="0.8">
      <c r="K13" s="1" t="s">
        <v>54</v>
      </c>
    </row>
    <row r="14" spans="10:13" x14ac:dyDescent="0.8">
      <c r="K14" s="1" t="s">
        <v>80</v>
      </c>
    </row>
    <row r="15" spans="10:13" x14ac:dyDescent="0.8">
      <c r="K15" s="1" t="s">
        <v>60</v>
      </c>
      <c r="L15"/>
    </row>
    <row r="16" spans="10:13" x14ac:dyDescent="0.8">
      <c r="K16" s="1" t="s">
        <v>9</v>
      </c>
    </row>
    <row r="17" spans="11:12" x14ac:dyDescent="0.8">
      <c r="K17" s="1" t="s">
        <v>52</v>
      </c>
    </row>
    <row r="18" spans="11:12" x14ac:dyDescent="0.8">
      <c r="K18" s="1" t="s">
        <v>26</v>
      </c>
    </row>
    <row r="19" spans="11:12" x14ac:dyDescent="0.8">
      <c r="K19" s="1" t="s">
        <v>7</v>
      </c>
    </row>
    <row r="20" spans="11:12" x14ac:dyDescent="0.8">
      <c r="K20" s="1" t="s">
        <v>12</v>
      </c>
    </row>
    <row r="21" spans="11:12" x14ac:dyDescent="0.8">
      <c r="K21" s="1" t="s">
        <v>75</v>
      </c>
    </row>
    <row r="22" spans="11:12" x14ac:dyDescent="0.8">
      <c r="K22" s="1" t="s">
        <v>38</v>
      </c>
    </row>
    <row r="23" spans="11:12" x14ac:dyDescent="0.8">
      <c r="K23" s="1" t="s">
        <v>51</v>
      </c>
      <c r="L23"/>
    </row>
    <row r="24" spans="11:12" x14ac:dyDescent="0.8">
      <c r="K24" s="1" t="s">
        <v>22</v>
      </c>
    </row>
    <row r="25" spans="11:12" x14ac:dyDescent="0.8">
      <c r="K25" s="1" t="s">
        <v>76</v>
      </c>
    </row>
    <row r="26" spans="11:12" x14ac:dyDescent="0.8">
      <c r="K26" s="1" t="s">
        <v>37</v>
      </c>
    </row>
    <row r="27" spans="11:12" x14ac:dyDescent="0.8">
      <c r="K27" s="1" t="s">
        <v>18</v>
      </c>
    </row>
    <row r="28" spans="11:12" x14ac:dyDescent="0.8">
      <c r="K28" s="1" t="s">
        <v>10</v>
      </c>
    </row>
    <row r="29" spans="11:12" x14ac:dyDescent="0.8">
      <c r="K29" s="1" t="s">
        <v>27</v>
      </c>
    </row>
    <row r="30" spans="11:12" x14ac:dyDescent="0.8">
      <c r="K30" s="1" t="s">
        <v>84</v>
      </c>
    </row>
    <row r="31" spans="11:12" x14ac:dyDescent="0.8">
      <c r="K31" s="1" t="s">
        <v>36</v>
      </c>
    </row>
    <row r="32" spans="11:12" x14ac:dyDescent="0.8">
      <c r="K32" s="1" t="s">
        <v>83</v>
      </c>
    </row>
    <row r="33" spans="11:12" x14ac:dyDescent="0.8">
      <c r="K33" s="1" t="s">
        <v>85</v>
      </c>
    </row>
    <row r="34" spans="11:12" x14ac:dyDescent="0.8">
      <c r="K34" s="1" t="s">
        <v>73</v>
      </c>
    </row>
    <row r="35" spans="11:12" x14ac:dyDescent="0.8">
      <c r="K35" s="1" t="s">
        <v>35</v>
      </c>
      <c r="L35"/>
    </row>
    <row r="36" spans="11:12" x14ac:dyDescent="0.8">
      <c r="K36" s="1" t="s">
        <v>81</v>
      </c>
    </row>
    <row r="37" spans="11:12" x14ac:dyDescent="0.8">
      <c r="K37" s="1" t="s">
        <v>34</v>
      </c>
    </row>
    <row r="38" spans="11:12" x14ac:dyDescent="0.8">
      <c r="K38" s="1" t="s">
        <v>53</v>
      </c>
    </row>
    <row r="39" spans="11:12" x14ac:dyDescent="0.8">
      <c r="K39" s="1" t="s">
        <v>62</v>
      </c>
    </row>
    <row r="40" spans="11:12" x14ac:dyDescent="0.8">
      <c r="K40" s="1" t="s">
        <v>97</v>
      </c>
    </row>
    <row r="41" spans="11:12" x14ac:dyDescent="0.8">
      <c r="K41" s="1" t="s">
        <v>57</v>
      </c>
    </row>
    <row r="42" spans="11:12" x14ac:dyDescent="0.8">
      <c r="K42" s="1" t="s">
        <v>98</v>
      </c>
    </row>
    <row r="43" spans="11:12" x14ac:dyDescent="0.8">
      <c r="K43" s="1" t="s">
        <v>79</v>
      </c>
    </row>
    <row r="44" spans="11:12" x14ac:dyDescent="0.8">
      <c r="K44" s="1" t="s">
        <v>55</v>
      </c>
    </row>
    <row r="45" spans="11:12" x14ac:dyDescent="0.8">
      <c r="K45" s="1" t="s">
        <v>21</v>
      </c>
    </row>
    <row r="46" spans="11:12" x14ac:dyDescent="0.8">
      <c r="K46" s="1" t="s">
        <v>74</v>
      </c>
    </row>
    <row r="47" spans="11:12" x14ac:dyDescent="0.8">
      <c r="K47" s="1" t="s">
        <v>23</v>
      </c>
    </row>
    <row r="48" spans="11:12" x14ac:dyDescent="0.8">
      <c r="K48" s="1" t="s">
        <v>5</v>
      </c>
    </row>
    <row r="49" spans="11:11" x14ac:dyDescent="0.8">
      <c r="K49" s="1" t="s">
        <v>58</v>
      </c>
    </row>
    <row r="50" spans="11:11" x14ac:dyDescent="0.8">
      <c r="K50" s="1" t="s">
        <v>56</v>
      </c>
    </row>
    <row r="51" spans="11:11" x14ac:dyDescent="0.8">
      <c r="K51" s="1" t="s">
        <v>32</v>
      </c>
    </row>
    <row r="52" spans="11:11" x14ac:dyDescent="0.8">
      <c r="K52" s="1" t="s">
        <v>19</v>
      </c>
    </row>
    <row r="53" spans="11:11" x14ac:dyDescent="0.8">
      <c r="K53" s="1" t="s">
        <v>31</v>
      </c>
    </row>
    <row r="54" spans="11:11" x14ac:dyDescent="0.8">
      <c r="K54" s="1" t="s">
        <v>24</v>
      </c>
    </row>
    <row r="55" spans="11:11" x14ac:dyDescent="0.8">
      <c r="K55" s="1" t="s">
        <v>99</v>
      </c>
    </row>
    <row r="56" spans="11:11" x14ac:dyDescent="0.8">
      <c r="K56" s="1" t="s">
        <v>63</v>
      </c>
    </row>
    <row r="57" spans="11:11" x14ac:dyDescent="0.8">
      <c r="K57" s="1" t="s">
        <v>25</v>
      </c>
    </row>
    <row r="58" spans="11:11" x14ac:dyDescent="0.8">
      <c r="K58" s="1" t="s">
        <v>77</v>
      </c>
    </row>
    <row r="59" spans="11:11" x14ac:dyDescent="0.8">
      <c r="K59" s="1" t="s">
        <v>28</v>
      </c>
    </row>
    <row r="60" spans="11:11" x14ac:dyDescent="0.8">
      <c r="K60" s="1" t="s">
        <v>50</v>
      </c>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C1091-2B82-4264-B6FC-9024DE6B2039}">
  <dimension ref="A6:E15"/>
  <sheetViews>
    <sheetView workbookViewId="0">
      <selection activeCell="E13" sqref="E13"/>
    </sheetView>
  </sheetViews>
  <sheetFormatPr defaultColWidth="10.81640625" defaultRowHeight="14.75" x14ac:dyDescent="0.75"/>
  <cols>
    <col min="1" max="1" width="13" customWidth="1"/>
    <col min="2" max="2" width="17" customWidth="1"/>
    <col min="3" max="3" width="14.81640625" customWidth="1"/>
    <col min="4" max="4" width="13.08984375" customWidth="1"/>
    <col min="5" max="5" width="15.5" customWidth="1"/>
  </cols>
  <sheetData>
    <row r="6" spans="1:5" ht="28.75" customHeight="1" x14ac:dyDescent="0.75">
      <c r="A6" s="39"/>
      <c r="B6" s="39" t="s">
        <v>108</v>
      </c>
      <c r="C6" s="39" t="s">
        <v>107</v>
      </c>
      <c r="D6" s="39" t="s">
        <v>106</v>
      </c>
      <c r="E6" s="39" t="s">
        <v>105</v>
      </c>
    </row>
    <row r="8" spans="1:5" x14ac:dyDescent="0.75">
      <c r="A8" t="s">
        <v>72</v>
      </c>
      <c r="B8" s="36">
        <v>0</v>
      </c>
      <c r="C8" s="36">
        <v>0.02</v>
      </c>
      <c r="D8" s="36">
        <v>0.01</v>
      </c>
      <c r="E8" s="36">
        <v>0.01</v>
      </c>
    </row>
    <row r="9" spans="1:5" x14ac:dyDescent="0.75">
      <c r="A9" t="s">
        <v>39</v>
      </c>
      <c r="B9" s="36">
        <v>0.13702623906705538</v>
      </c>
      <c r="C9" s="36">
        <v>7.0000000000000007E-2</v>
      </c>
      <c r="D9" s="36">
        <v>0.1</v>
      </c>
      <c r="E9" s="36">
        <v>0.06</v>
      </c>
    </row>
    <row r="10" spans="1:5" x14ac:dyDescent="0.75">
      <c r="A10" t="s">
        <v>40</v>
      </c>
      <c r="B10" s="36">
        <v>0.63848396501457727</v>
      </c>
      <c r="C10" s="36">
        <v>0.44</v>
      </c>
      <c r="D10" s="36">
        <v>0.43</v>
      </c>
      <c r="E10" s="36">
        <v>0.76</v>
      </c>
    </row>
    <row r="11" spans="1:5" x14ac:dyDescent="0.75">
      <c r="A11" t="s">
        <v>41</v>
      </c>
      <c r="B11" s="36">
        <v>0.18658892128279883</v>
      </c>
      <c r="C11" s="36">
        <v>0.21</v>
      </c>
      <c r="D11" s="36">
        <v>0.43</v>
      </c>
      <c r="E11" s="36">
        <v>0.15</v>
      </c>
    </row>
    <row r="12" spans="1:5" x14ac:dyDescent="0.75">
      <c r="A12" t="s">
        <v>42</v>
      </c>
      <c r="B12" s="36">
        <v>1.4577259475218658E-2</v>
      </c>
      <c r="C12" s="36">
        <v>0</v>
      </c>
      <c r="D12" s="36">
        <v>0.01</v>
      </c>
      <c r="E12" s="36">
        <v>0.01</v>
      </c>
    </row>
    <row r="13" spans="1:5" x14ac:dyDescent="0.75">
      <c r="A13" t="s">
        <v>104</v>
      </c>
      <c r="B13" s="36">
        <v>2.3323615160349854E-2</v>
      </c>
      <c r="C13" s="36">
        <v>0.27</v>
      </c>
      <c r="D13" s="36">
        <v>0.01</v>
      </c>
      <c r="E13" s="36">
        <v>0.02</v>
      </c>
    </row>
    <row r="15" spans="1:5" x14ac:dyDescent="0.75">
      <c r="A15" s="39" t="s">
        <v>103</v>
      </c>
      <c r="B15" s="39">
        <v>343</v>
      </c>
      <c r="C15" s="39">
        <v>303</v>
      </c>
      <c r="D15" s="39">
        <v>580</v>
      </c>
      <c r="E15" s="39">
        <v>594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40AB6-07B7-44D1-B84C-228D9BE8CB3D}">
  <dimension ref="A1:U41"/>
  <sheetViews>
    <sheetView topLeftCell="A6" zoomScale="71" zoomScaleNormal="71" workbookViewId="0">
      <selection activeCell="B5" sqref="B5"/>
    </sheetView>
  </sheetViews>
  <sheetFormatPr defaultColWidth="10.81640625" defaultRowHeight="14.75" x14ac:dyDescent="0.75"/>
  <cols>
    <col min="1" max="1" width="26.5" customWidth="1"/>
    <col min="2" max="2" width="8.6796875" customWidth="1"/>
    <col min="3" max="3" width="5.08984375" bestFit="1" customWidth="1"/>
    <col min="4" max="4" width="9.6328125" customWidth="1"/>
    <col min="5" max="5" width="10.6796875" customWidth="1"/>
    <col min="6" max="6" width="9.04296875" style="8" customWidth="1"/>
    <col min="7" max="7" width="9.953125" style="8" customWidth="1"/>
    <col min="8" max="8" width="4.6796875" style="8" bestFit="1" customWidth="1"/>
    <col min="9" max="9" width="11.36328125" customWidth="1"/>
    <col min="12" max="12" width="25.36328125" bestFit="1" customWidth="1"/>
  </cols>
  <sheetData>
    <row r="1" spans="1:21" x14ac:dyDescent="0.75">
      <c r="A1" s="83" t="s">
        <v>171</v>
      </c>
      <c r="B1" s="83"/>
      <c r="C1" s="83"/>
      <c r="D1" s="83"/>
      <c r="E1" s="83"/>
      <c r="F1" s="83"/>
      <c r="G1" s="83"/>
      <c r="H1" s="83"/>
      <c r="I1" s="83"/>
      <c r="M1" s="82"/>
      <c r="N1" s="82"/>
      <c r="O1" s="82"/>
      <c r="P1" s="82"/>
    </row>
    <row r="2" spans="1:21" ht="29.5" x14ac:dyDescent="0.75">
      <c r="L2" s="39"/>
      <c r="M2" s="39" t="s">
        <v>128</v>
      </c>
      <c r="N2" s="39" t="s">
        <v>129</v>
      </c>
      <c r="O2" s="39" t="s">
        <v>130</v>
      </c>
      <c r="P2" s="39" t="s">
        <v>131</v>
      </c>
      <c r="Q2" s="79" t="s">
        <v>151</v>
      </c>
    </row>
    <row r="3" spans="1:21" x14ac:dyDescent="0.75">
      <c r="A3" s="39" t="s">
        <v>144</v>
      </c>
      <c r="B3" s="39"/>
      <c r="C3" s="39"/>
      <c r="D3" s="39"/>
      <c r="E3" s="39"/>
      <c r="F3" s="39"/>
      <c r="G3" s="39"/>
      <c r="H3" s="39"/>
      <c r="I3" s="39"/>
      <c r="Q3" s="79"/>
    </row>
    <row r="4" spans="1:21" x14ac:dyDescent="0.75">
      <c r="A4" s="65"/>
      <c r="B4" s="80" t="s">
        <v>45</v>
      </c>
      <c r="C4" s="80"/>
      <c r="D4" s="81" t="s">
        <v>66</v>
      </c>
      <c r="E4" s="81"/>
      <c r="F4" s="81" t="s">
        <v>110</v>
      </c>
      <c r="G4" s="81"/>
      <c r="H4" s="81" t="s">
        <v>111</v>
      </c>
      <c r="I4" s="81"/>
      <c r="L4" t="s">
        <v>134</v>
      </c>
      <c r="M4" s="38">
        <v>0</v>
      </c>
      <c r="N4" s="38">
        <v>9.6618357487922701E-3</v>
      </c>
      <c r="O4" s="38">
        <v>5.7142857142857143E-3</v>
      </c>
      <c r="P4" s="38">
        <v>7.3891625615763543E-3</v>
      </c>
      <c r="Q4" s="79"/>
    </row>
    <row r="5" spans="1:21" x14ac:dyDescent="0.75">
      <c r="A5" s="65" t="s">
        <v>168</v>
      </c>
      <c r="B5" s="72">
        <f>B24+B17</f>
        <v>40.5</v>
      </c>
      <c r="C5" s="73">
        <f>B5/$B$11</f>
        <v>0.53289473684210531</v>
      </c>
      <c r="D5" s="72">
        <f>D24+D17</f>
        <v>38.5</v>
      </c>
      <c r="E5" s="73">
        <f t="shared" ref="E5:E10" si="0">D5/$D$11</f>
        <v>0.46385542168674698</v>
      </c>
      <c r="F5" s="72">
        <f>F24+F17</f>
        <v>38</v>
      </c>
      <c r="G5" s="73">
        <f t="shared" ref="G5:G10" si="1">F5/$F$11</f>
        <v>0.46341463414634149</v>
      </c>
      <c r="H5" s="30">
        <f>H24+H17</f>
        <v>51.5</v>
      </c>
      <c r="I5" s="73">
        <f t="shared" ref="I5:I10" si="2">H5/$H$11</f>
        <v>0.58522727272727271</v>
      </c>
      <c r="L5" t="s">
        <v>136</v>
      </c>
      <c r="M5" s="38">
        <v>0.16475095785440613</v>
      </c>
      <c r="N5" s="38">
        <v>8.2125603864734303E-2</v>
      </c>
      <c r="O5" s="38">
        <v>0.1</v>
      </c>
      <c r="P5" s="38">
        <v>6.6502463054187194E-2</v>
      </c>
      <c r="Q5" s="79"/>
    </row>
    <row r="6" spans="1:21" x14ac:dyDescent="0.75">
      <c r="A6" s="65" t="s">
        <v>169</v>
      </c>
      <c r="B6" s="72">
        <f>B25+B18</f>
        <v>27.5</v>
      </c>
      <c r="C6" s="73">
        <f t="shared" ref="C6:C10" si="3">B6/$B$11</f>
        <v>0.36184210526315791</v>
      </c>
      <c r="D6" s="72">
        <f>D25+D18</f>
        <v>31.5</v>
      </c>
      <c r="E6" s="73">
        <f t="shared" si="0"/>
        <v>0.37951807228915663</v>
      </c>
      <c r="F6" s="72">
        <f>F25+F18</f>
        <v>35</v>
      </c>
      <c r="G6" s="73">
        <f t="shared" si="1"/>
        <v>0.42682926829268292</v>
      </c>
      <c r="H6" s="30">
        <f>H25+H18</f>
        <v>31.5</v>
      </c>
      <c r="I6" s="73">
        <f t="shared" si="2"/>
        <v>0.35795454545454547</v>
      </c>
      <c r="L6" t="s">
        <v>138</v>
      </c>
      <c r="M6" s="71">
        <v>0.58620689655172409</v>
      </c>
      <c r="N6" s="71">
        <v>0.47342995169082125</v>
      </c>
      <c r="O6" s="71">
        <v>0.48</v>
      </c>
      <c r="P6" s="71">
        <v>0.72660098522167482</v>
      </c>
      <c r="Q6" s="79"/>
    </row>
    <row r="7" spans="1:21" x14ac:dyDescent="0.75">
      <c r="A7" s="65" t="s">
        <v>135</v>
      </c>
      <c r="B7" s="72">
        <f>B26+B16</f>
        <v>7</v>
      </c>
      <c r="C7" s="73">
        <f t="shared" si="3"/>
        <v>9.2105263157894732E-2</v>
      </c>
      <c r="D7" s="72">
        <f>D26+D16</f>
        <v>4</v>
      </c>
      <c r="E7" s="73">
        <f t="shared" si="0"/>
        <v>4.8192771084337352E-2</v>
      </c>
      <c r="F7" s="72">
        <f>F26+F16</f>
        <v>6</v>
      </c>
      <c r="G7" s="73">
        <f t="shared" si="1"/>
        <v>7.3170731707317069E-2</v>
      </c>
      <c r="H7" s="30">
        <f>H26+H16</f>
        <v>4</v>
      </c>
      <c r="I7" s="73">
        <f t="shared" si="2"/>
        <v>4.5454545454545456E-2</v>
      </c>
      <c r="L7" t="s">
        <v>140</v>
      </c>
      <c r="M7" s="71">
        <v>0.20689655172413793</v>
      </c>
      <c r="N7" s="71">
        <v>0.23671497584541062</v>
      </c>
      <c r="O7" s="71">
        <v>0.38857142857142857</v>
      </c>
      <c r="P7" s="71">
        <v>0.1748768472906404</v>
      </c>
      <c r="Q7" s="79"/>
    </row>
    <row r="8" spans="1:21" x14ac:dyDescent="0.75">
      <c r="A8" s="65" t="s">
        <v>137</v>
      </c>
      <c r="B8" s="72">
        <v>1</v>
      </c>
      <c r="C8" s="73">
        <f t="shared" si="3"/>
        <v>1.3157894736842105E-2</v>
      </c>
      <c r="D8" s="72">
        <v>8</v>
      </c>
      <c r="E8" s="73">
        <f t="shared" si="0"/>
        <v>9.6385542168674704E-2</v>
      </c>
      <c r="F8" s="72">
        <f>F27</f>
        <v>1</v>
      </c>
      <c r="G8" s="73">
        <f t="shared" si="1"/>
        <v>1.2195121951219513E-2</v>
      </c>
      <c r="H8" s="30">
        <v>1</v>
      </c>
      <c r="I8" s="73">
        <f t="shared" si="2"/>
        <v>1.1363636363636364E-2</v>
      </c>
      <c r="M8" s="71"/>
      <c r="N8" s="71"/>
      <c r="O8" s="71"/>
      <c r="P8" s="71"/>
      <c r="Q8" s="79"/>
    </row>
    <row r="9" spans="1:21" x14ac:dyDescent="0.75">
      <c r="A9" s="65" t="s">
        <v>139</v>
      </c>
      <c r="B9" s="72">
        <v>0</v>
      </c>
      <c r="C9" s="73">
        <f t="shared" si="3"/>
        <v>0</v>
      </c>
      <c r="D9" s="72">
        <f>D28</f>
        <v>1</v>
      </c>
      <c r="E9" s="73">
        <f t="shared" si="0"/>
        <v>1.2048192771084338E-2</v>
      </c>
      <c r="F9" s="72">
        <f>F28</f>
        <v>0</v>
      </c>
      <c r="G9" s="73">
        <f t="shared" si="1"/>
        <v>0</v>
      </c>
      <c r="H9" s="30">
        <v>0</v>
      </c>
      <c r="I9" s="73">
        <f t="shared" si="2"/>
        <v>0</v>
      </c>
      <c r="L9" t="s">
        <v>142</v>
      </c>
      <c r="M9" s="38">
        <v>2.681992337164751E-2</v>
      </c>
      <c r="N9" s="38">
        <v>0.19806763285024154</v>
      </c>
      <c r="O9" s="38">
        <v>1.7142857142857144E-2</v>
      </c>
      <c r="P9" s="38">
        <v>1.7241379310344827E-2</v>
      </c>
      <c r="Q9" s="79"/>
    </row>
    <row r="10" spans="1:21" x14ac:dyDescent="0.75">
      <c r="A10" s="65" t="s">
        <v>141</v>
      </c>
      <c r="B10" s="72">
        <v>0</v>
      </c>
      <c r="C10" s="73">
        <f t="shared" si="3"/>
        <v>0</v>
      </c>
      <c r="D10" s="72">
        <v>0</v>
      </c>
      <c r="E10" s="73">
        <f t="shared" si="0"/>
        <v>0</v>
      </c>
      <c r="F10" s="72">
        <v>2</v>
      </c>
      <c r="G10" s="73">
        <f t="shared" si="1"/>
        <v>2.4390243902439025E-2</v>
      </c>
      <c r="H10" s="30">
        <v>0</v>
      </c>
      <c r="I10" s="73">
        <f t="shared" si="2"/>
        <v>0</v>
      </c>
      <c r="L10" t="s">
        <v>143</v>
      </c>
      <c r="M10" s="38">
        <v>1.532567049808429E-2</v>
      </c>
      <c r="N10" s="38">
        <v>0</v>
      </c>
      <c r="O10" s="38">
        <v>8.5714285714285719E-3</v>
      </c>
      <c r="P10" s="38">
        <v>0</v>
      </c>
      <c r="Q10" s="79"/>
    </row>
    <row r="11" spans="1:21" x14ac:dyDescent="0.75">
      <c r="A11" s="39" t="s">
        <v>87</v>
      </c>
      <c r="B11" s="39">
        <f>SUM(B5:B8)</f>
        <v>76</v>
      </c>
      <c r="C11" s="39"/>
      <c r="D11" s="39">
        <f>SUM(D5:D9)</f>
        <v>83</v>
      </c>
      <c r="E11" s="39"/>
      <c r="F11" s="39">
        <f>SUM(F5:F10)</f>
        <v>82</v>
      </c>
      <c r="G11" s="39"/>
      <c r="H11" s="39">
        <f>SUM(H5:H8)</f>
        <v>88</v>
      </c>
      <c r="I11" s="39"/>
      <c r="Q11" s="79"/>
    </row>
    <row r="12" spans="1:21" x14ac:dyDescent="0.75">
      <c r="L12" t="s">
        <v>145</v>
      </c>
      <c r="M12" s="36">
        <f>C5</f>
        <v>0.53289473684210531</v>
      </c>
      <c r="N12" s="36">
        <f>E5</f>
        <v>0.46385542168674698</v>
      </c>
      <c r="O12" s="36">
        <f>G5</f>
        <v>0.46341463414634149</v>
      </c>
      <c r="P12" s="36">
        <f>I5</f>
        <v>0.58522727272727271</v>
      </c>
      <c r="Q12" s="79"/>
      <c r="R12" s="36"/>
      <c r="S12" s="36"/>
      <c r="T12" s="36"/>
      <c r="U12" s="36"/>
    </row>
    <row r="13" spans="1:21" x14ac:dyDescent="0.75">
      <c r="L13" t="s">
        <v>146</v>
      </c>
      <c r="M13" s="36">
        <f>C6</f>
        <v>0.36184210526315791</v>
      </c>
      <c r="N13" s="36">
        <f>E6</f>
        <v>0.37951807228915663</v>
      </c>
      <c r="O13" s="36">
        <f>G6</f>
        <v>0.42682926829268292</v>
      </c>
      <c r="P13" s="36">
        <f>I6</f>
        <v>0.35795454545454547</v>
      </c>
      <c r="Q13" s="79"/>
      <c r="R13" s="36"/>
      <c r="S13" s="36"/>
      <c r="T13" s="36"/>
      <c r="U13" s="36"/>
    </row>
    <row r="14" spans="1:21" x14ac:dyDescent="0.75">
      <c r="A14" s="39" t="s">
        <v>150</v>
      </c>
      <c r="B14" s="39"/>
      <c r="C14" s="39"/>
      <c r="D14" s="39"/>
      <c r="E14" s="39"/>
      <c r="F14" s="39"/>
      <c r="G14" s="39"/>
      <c r="H14" s="39"/>
      <c r="I14" s="39"/>
      <c r="L14" t="s">
        <v>147</v>
      </c>
      <c r="M14" s="36">
        <f>C7</f>
        <v>9.2105263157894732E-2</v>
      </c>
      <c r="N14" s="36">
        <f>E7</f>
        <v>4.8192771084337352E-2</v>
      </c>
      <c r="O14" s="36">
        <f>G7</f>
        <v>7.3170731707317069E-2</v>
      </c>
      <c r="P14" s="36">
        <f>I7</f>
        <v>4.5454545454545456E-2</v>
      </c>
      <c r="Q14" s="79"/>
      <c r="R14" s="36"/>
      <c r="S14" s="36"/>
      <c r="T14" s="36"/>
      <c r="U14" s="36"/>
    </row>
    <row r="15" spans="1:21" x14ac:dyDescent="0.75">
      <c r="B15" s="80" t="s">
        <v>45</v>
      </c>
      <c r="C15" s="80"/>
      <c r="D15" s="81" t="s">
        <v>66</v>
      </c>
      <c r="E15" s="81"/>
      <c r="F15" s="81" t="s">
        <v>110</v>
      </c>
      <c r="G15" s="81"/>
      <c r="H15" s="81" t="s">
        <v>111</v>
      </c>
      <c r="I15" s="81"/>
      <c r="L15" t="s">
        <v>148</v>
      </c>
      <c r="M15" s="36">
        <f>C8</f>
        <v>1.3157894736842105E-2</v>
      </c>
      <c r="N15" s="36">
        <f>E8</f>
        <v>9.6385542168674704E-2</v>
      </c>
      <c r="O15" s="36">
        <f>G8</f>
        <v>1.2195121951219513E-2</v>
      </c>
      <c r="P15" s="36">
        <f>I8</f>
        <v>1.1363636363636364E-2</v>
      </c>
      <c r="Q15" s="79"/>
      <c r="R15" s="36"/>
      <c r="S15" s="36"/>
      <c r="T15" s="36"/>
      <c r="U15" s="36"/>
    </row>
    <row r="16" spans="1:21" x14ac:dyDescent="0.75">
      <c r="A16" t="s">
        <v>135</v>
      </c>
      <c r="B16" s="8">
        <v>1</v>
      </c>
      <c r="C16" s="69">
        <f>B16/$B$19</f>
        <v>6.6666666666666666E-2</v>
      </c>
      <c r="D16" s="8">
        <v>0</v>
      </c>
      <c r="E16" s="69">
        <f>D16/$D$19</f>
        <v>0</v>
      </c>
      <c r="F16" s="8">
        <v>1</v>
      </c>
      <c r="G16" s="69">
        <f>F16/$F$19</f>
        <v>6.25E-2</v>
      </c>
      <c r="H16" s="8">
        <v>1</v>
      </c>
      <c r="I16" s="69">
        <f>H16/I19</f>
        <v>6.25E-2</v>
      </c>
      <c r="L16" t="s">
        <v>149</v>
      </c>
      <c r="M16" s="67">
        <v>0</v>
      </c>
      <c r="N16" s="36">
        <f>E9</f>
        <v>1.2048192771084338E-2</v>
      </c>
      <c r="O16" s="36">
        <f>G9</f>
        <v>0</v>
      </c>
      <c r="P16" s="36">
        <f>I9</f>
        <v>0</v>
      </c>
      <c r="Q16" s="79"/>
      <c r="R16" s="36"/>
      <c r="S16" s="36"/>
      <c r="T16" s="36"/>
      <c r="U16" s="36"/>
    </row>
    <row r="17" spans="1:17" x14ac:dyDescent="0.75">
      <c r="A17" t="s">
        <v>170</v>
      </c>
      <c r="B17" s="8">
        <v>6</v>
      </c>
      <c r="C17" s="69">
        <f>B17/$B$19</f>
        <v>0.4</v>
      </c>
      <c r="D17" s="8">
        <v>9</v>
      </c>
      <c r="E17" s="69">
        <f>D17/$D$19</f>
        <v>0.52941176470588236</v>
      </c>
      <c r="F17" s="8">
        <v>7</v>
      </c>
      <c r="G17" s="69">
        <f>F17/$F$19</f>
        <v>0.4375</v>
      </c>
      <c r="H17" s="8">
        <v>7</v>
      </c>
      <c r="I17" s="69">
        <f>H17/I19</f>
        <v>0.4375</v>
      </c>
      <c r="M17" s="67"/>
      <c r="N17" s="37"/>
      <c r="O17" s="37"/>
      <c r="P17" s="37"/>
      <c r="Q17" s="37"/>
    </row>
    <row r="18" spans="1:17" x14ac:dyDescent="0.75">
      <c r="A18" t="s">
        <v>169</v>
      </c>
      <c r="B18" s="8">
        <v>8</v>
      </c>
      <c r="C18" s="69">
        <f>B18/$B$19</f>
        <v>0.53333333333333333</v>
      </c>
      <c r="D18" s="8">
        <v>8</v>
      </c>
      <c r="E18" s="69">
        <f>D18/$D$19</f>
        <v>0.47058823529411764</v>
      </c>
      <c r="F18" s="8">
        <v>8</v>
      </c>
      <c r="G18" s="69">
        <f>F18/$F$19</f>
        <v>0.5</v>
      </c>
      <c r="H18" s="8">
        <v>8</v>
      </c>
      <c r="I18" s="69">
        <f>8/I19</f>
        <v>0.5</v>
      </c>
      <c r="M18" s="67"/>
      <c r="N18" s="37"/>
      <c r="O18" s="37"/>
      <c r="P18" s="37"/>
      <c r="Q18" s="37"/>
    </row>
    <row r="19" spans="1:17" x14ac:dyDescent="0.75">
      <c r="A19" s="39" t="s">
        <v>87</v>
      </c>
      <c r="B19" s="39">
        <v>15</v>
      </c>
      <c r="C19" s="39"/>
      <c r="D19" s="39">
        <v>17</v>
      </c>
      <c r="E19" s="39"/>
      <c r="F19" s="39">
        <v>16</v>
      </c>
      <c r="G19" s="39"/>
      <c r="H19" s="39"/>
      <c r="I19" s="39">
        <v>16</v>
      </c>
    </row>
    <row r="20" spans="1:17" x14ac:dyDescent="0.75">
      <c r="A20" s="35"/>
      <c r="B20" s="40"/>
      <c r="C20" s="68"/>
      <c r="D20" s="35"/>
      <c r="E20" s="35"/>
      <c r="F20" s="40"/>
      <c r="G20" s="40"/>
      <c r="H20" s="40"/>
      <c r="I20" s="35"/>
    </row>
    <row r="21" spans="1:17" x14ac:dyDescent="0.75">
      <c r="A21" s="35"/>
      <c r="B21" s="40"/>
      <c r="C21" s="68"/>
      <c r="D21" s="35"/>
      <c r="E21" s="35"/>
      <c r="F21" s="40"/>
      <c r="G21" s="40"/>
      <c r="H21" s="40"/>
      <c r="I21" s="35"/>
    </row>
    <row r="22" spans="1:17" x14ac:dyDescent="0.75">
      <c r="A22" s="39" t="s">
        <v>127</v>
      </c>
      <c r="B22" s="39"/>
      <c r="C22" s="39"/>
      <c r="D22" s="39"/>
      <c r="E22" s="39"/>
      <c r="F22" s="39"/>
      <c r="G22" s="39"/>
      <c r="H22" s="39"/>
      <c r="I22" s="39"/>
      <c r="M22" s="38"/>
      <c r="N22" s="38"/>
      <c r="O22" s="38"/>
      <c r="P22" s="38"/>
    </row>
    <row r="23" spans="1:17" x14ac:dyDescent="0.75">
      <c r="A23" s="65"/>
      <c r="B23" s="80" t="s">
        <v>45</v>
      </c>
      <c r="C23" s="80"/>
      <c r="D23" s="81" t="s">
        <v>66</v>
      </c>
      <c r="E23" s="81"/>
      <c r="F23" s="81" t="s">
        <v>110</v>
      </c>
      <c r="G23" s="81"/>
      <c r="H23" s="81" t="s">
        <v>111</v>
      </c>
      <c r="I23" s="81"/>
      <c r="M23" s="38"/>
      <c r="N23" s="38"/>
      <c r="O23" s="38"/>
      <c r="P23" s="38"/>
    </row>
    <row r="24" spans="1:17" x14ac:dyDescent="0.75">
      <c r="A24" s="65" t="s">
        <v>132</v>
      </c>
      <c r="B24" s="72">
        <v>34.5</v>
      </c>
      <c r="C24" s="73">
        <f t="shared" ref="C24:C29" si="4">B24/$B$30</f>
        <v>0.56557377049180324</v>
      </c>
      <c r="D24" s="72">
        <v>29.5</v>
      </c>
      <c r="E24" s="73">
        <f>D24/$D$30</f>
        <v>0.44696969696969696</v>
      </c>
      <c r="F24" s="72">
        <v>31</v>
      </c>
      <c r="G24" s="73">
        <f t="shared" ref="G24:G29" si="5">F24/$F$30</f>
        <v>0.46969696969696972</v>
      </c>
      <c r="H24" s="72">
        <v>44.5</v>
      </c>
      <c r="I24" s="73">
        <f t="shared" ref="I24:I29" si="6">H24/$H$30</f>
        <v>0.61805555555555558</v>
      </c>
      <c r="M24" s="38"/>
      <c r="N24" s="38"/>
      <c r="O24" s="38"/>
      <c r="P24" s="38"/>
    </row>
    <row r="25" spans="1:17" x14ac:dyDescent="0.75">
      <c r="A25" s="65" t="s">
        <v>133</v>
      </c>
      <c r="B25" s="72">
        <v>19.5</v>
      </c>
      <c r="C25" s="73">
        <f t="shared" si="4"/>
        <v>0.31967213114754101</v>
      </c>
      <c r="D25" s="72">
        <v>23.5</v>
      </c>
      <c r="E25" s="73">
        <f>D25/$D$30</f>
        <v>0.35606060606060608</v>
      </c>
      <c r="F25" s="72">
        <v>27</v>
      </c>
      <c r="G25" s="73">
        <f t="shared" si="5"/>
        <v>0.40909090909090912</v>
      </c>
      <c r="H25" s="72">
        <v>23.5</v>
      </c>
      <c r="I25" s="73">
        <f t="shared" si="6"/>
        <v>0.3263888888888889</v>
      </c>
      <c r="M25" s="38"/>
      <c r="N25" s="38"/>
      <c r="O25" s="38"/>
      <c r="P25" s="38"/>
    </row>
    <row r="26" spans="1:17" x14ac:dyDescent="0.75">
      <c r="A26" s="65" t="s">
        <v>135</v>
      </c>
      <c r="B26" s="72">
        <v>6</v>
      </c>
      <c r="C26" s="73">
        <f t="shared" si="4"/>
        <v>9.8360655737704916E-2</v>
      </c>
      <c r="D26" s="72">
        <v>4</v>
      </c>
      <c r="E26" s="73">
        <f>D26/$D$30</f>
        <v>6.0606060606060608E-2</v>
      </c>
      <c r="F26" s="72">
        <v>5</v>
      </c>
      <c r="G26" s="73">
        <f t="shared" si="5"/>
        <v>7.575757575757576E-2</v>
      </c>
      <c r="H26" s="72">
        <v>3</v>
      </c>
      <c r="I26" s="73">
        <f t="shared" si="6"/>
        <v>4.1666666666666664E-2</v>
      </c>
      <c r="M26" s="38"/>
      <c r="N26" s="38"/>
      <c r="O26" s="38"/>
      <c r="P26" s="38"/>
    </row>
    <row r="27" spans="1:17" x14ac:dyDescent="0.75">
      <c r="A27" s="65" t="s">
        <v>137</v>
      </c>
      <c r="B27" s="72">
        <v>1</v>
      </c>
      <c r="C27" s="73">
        <f t="shared" si="4"/>
        <v>1.6393442622950821E-2</v>
      </c>
      <c r="D27" s="72">
        <v>8</v>
      </c>
      <c r="E27" s="73">
        <f>D27/$D$30</f>
        <v>0.12121212121212122</v>
      </c>
      <c r="F27" s="72">
        <v>1</v>
      </c>
      <c r="G27" s="73">
        <f t="shared" si="5"/>
        <v>1.5151515151515152E-2</v>
      </c>
      <c r="H27" s="72">
        <v>1</v>
      </c>
      <c r="I27" s="73">
        <f t="shared" si="6"/>
        <v>1.3888888888888888E-2</v>
      </c>
      <c r="M27" s="38"/>
      <c r="N27" s="38"/>
      <c r="O27" s="38"/>
      <c r="P27" s="38"/>
    </row>
    <row r="28" spans="1:17" x14ac:dyDescent="0.75">
      <c r="A28" s="65" t="s">
        <v>139</v>
      </c>
      <c r="B28" s="72">
        <v>0</v>
      </c>
      <c r="C28" s="73">
        <f t="shared" si="4"/>
        <v>0</v>
      </c>
      <c r="D28" s="72">
        <v>1</v>
      </c>
      <c r="E28" s="73">
        <f>D28/$D$30</f>
        <v>1.5151515151515152E-2</v>
      </c>
      <c r="F28" s="72">
        <v>0</v>
      </c>
      <c r="G28" s="73">
        <f t="shared" si="5"/>
        <v>0</v>
      </c>
      <c r="H28" s="72">
        <v>0</v>
      </c>
      <c r="I28" s="73">
        <f t="shared" si="6"/>
        <v>0</v>
      </c>
    </row>
    <row r="29" spans="1:17" x14ac:dyDescent="0.75">
      <c r="A29" s="65" t="s">
        <v>141</v>
      </c>
      <c r="B29" s="72">
        <v>0</v>
      </c>
      <c r="C29" s="73">
        <f t="shared" si="4"/>
        <v>0</v>
      </c>
      <c r="D29" s="72">
        <v>0</v>
      </c>
      <c r="E29" s="73">
        <v>0</v>
      </c>
      <c r="F29" s="72">
        <v>2</v>
      </c>
      <c r="G29" s="73">
        <f t="shared" si="5"/>
        <v>3.0303030303030304E-2</v>
      </c>
      <c r="H29" s="72">
        <v>0</v>
      </c>
      <c r="I29" s="73">
        <f t="shared" si="6"/>
        <v>0</v>
      </c>
    </row>
    <row r="30" spans="1:17" x14ac:dyDescent="0.75">
      <c r="A30" s="39" t="s">
        <v>87</v>
      </c>
      <c r="B30" s="39">
        <f>SUM(B24:B29)</f>
        <v>61</v>
      </c>
      <c r="C30" s="39"/>
      <c r="D30" s="39">
        <f>SUM(D24:D29)</f>
        <v>66</v>
      </c>
      <c r="E30" s="39"/>
      <c r="F30" s="39">
        <f>SUM(F24:F29)</f>
        <v>66</v>
      </c>
      <c r="G30" s="39"/>
      <c r="H30" s="39">
        <f>SUM(H24:H29)</f>
        <v>72</v>
      </c>
      <c r="I30" s="39"/>
    </row>
    <row r="39" spans="2:9" x14ac:dyDescent="0.75">
      <c r="B39" s="38"/>
      <c r="C39" s="38"/>
      <c r="D39" s="38"/>
      <c r="E39" s="38"/>
      <c r="F39" s="69"/>
      <c r="G39" s="69"/>
      <c r="H39" s="69"/>
      <c r="I39" s="38"/>
    </row>
    <row r="40" spans="2:9" x14ac:dyDescent="0.75">
      <c r="B40" s="38"/>
      <c r="C40" s="38"/>
      <c r="D40" s="38"/>
      <c r="E40" s="38"/>
      <c r="F40" s="70"/>
      <c r="G40" s="70"/>
      <c r="H40" s="70"/>
      <c r="I40" s="38"/>
    </row>
    <row r="41" spans="2:9" x14ac:dyDescent="0.75">
      <c r="B41" s="38"/>
      <c r="C41" s="38"/>
      <c r="D41" s="38"/>
      <c r="E41" s="38"/>
      <c r="F41" s="69"/>
      <c r="G41" s="69"/>
      <c r="H41" s="69"/>
      <c r="I41" s="38"/>
    </row>
  </sheetData>
  <mergeCells count="15">
    <mergeCell ref="M1:P1"/>
    <mergeCell ref="B23:C23"/>
    <mergeCell ref="D23:E23"/>
    <mergeCell ref="F23:G23"/>
    <mergeCell ref="H23:I23"/>
    <mergeCell ref="A1:I1"/>
    <mergeCell ref="B15:C15"/>
    <mergeCell ref="D15:E15"/>
    <mergeCell ref="F15:G15"/>
    <mergeCell ref="H15:I15"/>
    <mergeCell ref="Q2:Q16"/>
    <mergeCell ref="B4:C4"/>
    <mergeCell ref="D4:E4"/>
    <mergeCell ref="F4:G4"/>
    <mergeCell ref="H4:I4"/>
  </mergeCells>
  <pageMargins left="0.7" right="0.7" top="0.78740157499999996" bottom="0.78740157499999996" header="0.3" footer="0.3"/>
  <pageSetup paperSize="9" orientation="portrait" r:id="rId1"/>
  <ignoredErrors>
    <ignoredError sqref="C5:C7 E5:E7 E9 G5:G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26982-8F61-49B2-8479-FE400AF45CE1}">
  <sheetPr>
    <pageSetUpPr fitToPage="1"/>
  </sheetPr>
  <dimension ref="B2:J9"/>
  <sheetViews>
    <sheetView zoomScale="80" zoomScaleNormal="80" workbookViewId="0">
      <selection activeCell="B9" sqref="B9"/>
    </sheetView>
  </sheetViews>
  <sheetFormatPr defaultColWidth="10.81640625" defaultRowHeight="14.75" x14ac:dyDescent="0.75"/>
  <cols>
    <col min="6" max="6" width="16.31640625" customWidth="1"/>
  </cols>
  <sheetData>
    <row r="2" spans="2:10" ht="14.5" customHeight="1" x14ac:dyDescent="0.75">
      <c r="B2" s="84" t="s">
        <v>126</v>
      </c>
      <c r="C2" s="84"/>
      <c r="D2" s="84"/>
      <c r="E2" s="84"/>
      <c r="F2" s="84"/>
    </row>
    <row r="3" spans="2:10" x14ac:dyDescent="0.75">
      <c r="C3" s="35"/>
      <c r="D3" s="35"/>
      <c r="E3" s="35"/>
      <c r="F3" s="35"/>
    </row>
    <row r="4" spans="2:10" s="32" customFormat="1" ht="29.5" x14ac:dyDescent="0.75">
      <c r="C4" s="60" t="s">
        <v>125</v>
      </c>
      <c r="D4" s="60" t="s">
        <v>124</v>
      </c>
      <c r="E4" s="60" t="s">
        <v>123</v>
      </c>
      <c r="F4" s="60" t="s">
        <v>122</v>
      </c>
    </row>
    <row r="5" spans="2:10" x14ac:dyDescent="0.75">
      <c r="B5" s="59" t="s">
        <v>114</v>
      </c>
      <c r="C5" s="62">
        <v>0.06</v>
      </c>
      <c r="D5" s="62">
        <v>0.11</v>
      </c>
      <c r="E5" s="62">
        <v>0.11</v>
      </c>
      <c r="F5" s="62">
        <v>0.16</v>
      </c>
    </row>
    <row r="6" spans="2:10" x14ac:dyDescent="0.75">
      <c r="B6" s="58" t="s">
        <v>121</v>
      </c>
      <c r="C6" s="63">
        <v>0.12</v>
      </c>
      <c r="D6" s="63">
        <v>0.11</v>
      </c>
      <c r="E6" s="63">
        <v>0.13</v>
      </c>
      <c r="F6" s="63">
        <v>0.21</v>
      </c>
      <c r="J6" t="s">
        <v>120</v>
      </c>
    </row>
    <row r="7" spans="2:10" x14ac:dyDescent="0.75">
      <c r="B7" s="57" t="s">
        <v>8</v>
      </c>
      <c r="C7" s="64">
        <v>0.16</v>
      </c>
      <c r="D7" s="64">
        <v>0.09</v>
      </c>
      <c r="E7" s="64">
        <v>0.17</v>
      </c>
      <c r="F7" s="64">
        <v>0.2</v>
      </c>
    </row>
    <row r="9" spans="2:10" x14ac:dyDescent="0.75">
      <c r="B9" s="39" t="s">
        <v>44</v>
      </c>
      <c r="C9" s="61">
        <v>0.1</v>
      </c>
      <c r="D9" s="61">
        <v>0.11</v>
      </c>
      <c r="E9" s="61">
        <f>80/580</f>
        <v>0.13793103448275862</v>
      </c>
      <c r="F9" s="61">
        <v>0.19</v>
      </c>
    </row>
  </sheetData>
  <mergeCells count="1">
    <mergeCell ref="B2:F2"/>
  </mergeCells>
  <printOptions horizontalCentered="1" vertic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8CAE-2AD0-45A4-9B80-D883FCF21A6C}">
  <sheetPr>
    <pageSetUpPr fitToPage="1"/>
  </sheetPr>
  <dimension ref="B4:O26"/>
  <sheetViews>
    <sheetView zoomScale="72" zoomScaleNormal="72" workbookViewId="0">
      <selection activeCell="B4" sqref="B4:F4"/>
    </sheetView>
  </sheetViews>
  <sheetFormatPr defaultColWidth="10.81640625" defaultRowHeight="14.75" x14ac:dyDescent="0.75"/>
  <cols>
    <col min="2" max="2" width="20.6796875" customWidth="1"/>
  </cols>
  <sheetData>
    <row r="4" spans="2:15" x14ac:dyDescent="0.75">
      <c r="B4" s="84" t="s">
        <v>109</v>
      </c>
      <c r="C4" s="84"/>
      <c r="D4" s="84"/>
      <c r="E4" s="84"/>
      <c r="F4" s="84"/>
    </row>
    <row r="6" spans="2:15" x14ac:dyDescent="0.75">
      <c r="C6" s="40" t="s">
        <v>45</v>
      </c>
      <c r="D6" s="40" t="s">
        <v>66</v>
      </c>
      <c r="E6" s="40" t="s">
        <v>110</v>
      </c>
      <c r="F6" s="40" t="s">
        <v>111</v>
      </c>
    </row>
    <row r="7" spans="2:15" x14ac:dyDescent="0.75">
      <c r="B7" s="41" t="s">
        <v>112</v>
      </c>
      <c r="C7" s="42">
        <f>1/15</f>
        <v>6.6666666666666666E-2</v>
      </c>
      <c r="D7" s="42">
        <f>3/17</f>
        <v>0.17647058823529413</v>
      </c>
      <c r="E7" s="42">
        <f>3/16</f>
        <v>0.1875</v>
      </c>
      <c r="F7" s="42">
        <f>2/16</f>
        <v>0.125</v>
      </c>
      <c r="O7" s="8"/>
    </row>
    <row r="8" spans="2:15" x14ac:dyDescent="0.75">
      <c r="B8" s="43" t="s">
        <v>113</v>
      </c>
      <c r="C8" s="44">
        <v>0.05</v>
      </c>
      <c r="D8" s="45">
        <v>0.15</v>
      </c>
      <c r="E8" s="44">
        <f>4/23</f>
        <v>0.17391304347826086</v>
      </c>
      <c r="F8" s="45">
        <f>3/24</f>
        <v>0.125</v>
      </c>
    </row>
    <row r="9" spans="2:15" x14ac:dyDescent="0.75">
      <c r="B9" s="46" t="s">
        <v>114</v>
      </c>
      <c r="C9" s="47">
        <v>0.06</v>
      </c>
      <c r="D9" s="47">
        <v>0.11</v>
      </c>
      <c r="E9" s="47">
        <v>0.11</v>
      </c>
      <c r="F9" s="47">
        <v>0.16</v>
      </c>
    </row>
    <row r="11" spans="2:15" x14ac:dyDescent="0.75">
      <c r="B11" s="48" t="s">
        <v>115</v>
      </c>
      <c r="C11" s="49">
        <v>0.08</v>
      </c>
      <c r="D11" s="49">
        <f>6/66</f>
        <v>9.0909090909090912E-2</v>
      </c>
      <c r="E11" s="49">
        <v>0.18</v>
      </c>
      <c r="F11" s="49">
        <f>15/72</f>
        <v>0.20833333333333334</v>
      </c>
    </row>
    <row r="12" spans="2:15" x14ac:dyDescent="0.75">
      <c r="B12" s="50" t="s">
        <v>116</v>
      </c>
      <c r="C12" s="51">
        <v>0.08</v>
      </c>
      <c r="D12" s="51">
        <v>0.11</v>
      </c>
      <c r="E12" s="51">
        <v>0.12</v>
      </c>
      <c r="F12" s="51">
        <v>0.18</v>
      </c>
    </row>
    <row r="14" spans="2:15" x14ac:dyDescent="0.75">
      <c r="B14" s="52" t="s">
        <v>117</v>
      </c>
      <c r="C14" s="53">
        <f>5/60</f>
        <v>8.3333333333333329E-2</v>
      </c>
      <c r="D14" s="54">
        <f>5/60</f>
        <v>8.3333333333333329E-2</v>
      </c>
      <c r="E14" s="53">
        <v>0.12</v>
      </c>
      <c r="F14" s="53">
        <v>0.19</v>
      </c>
    </row>
    <row r="15" spans="2:15" x14ac:dyDescent="0.75">
      <c r="B15" s="55" t="s">
        <v>118</v>
      </c>
      <c r="C15" s="56">
        <v>0.13</v>
      </c>
      <c r="D15" s="56">
        <v>0.1</v>
      </c>
      <c r="E15" s="56">
        <v>0.15</v>
      </c>
      <c r="F15" s="56">
        <v>0.21</v>
      </c>
    </row>
    <row r="16" spans="2:15" x14ac:dyDescent="0.75">
      <c r="B16" t="s">
        <v>119</v>
      </c>
      <c r="F16" s="36">
        <v>0.15</v>
      </c>
    </row>
    <row r="17" spans="6:15" x14ac:dyDescent="0.75">
      <c r="F17" s="36"/>
    </row>
    <row r="26" spans="6:15" x14ac:dyDescent="0.75">
      <c r="O26" s="36"/>
    </row>
  </sheetData>
  <mergeCells count="1">
    <mergeCell ref="B4:F4"/>
  </mergeCells>
  <printOptions horizontalCentered="1" verticalCentered="1"/>
  <pageMargins left="0.70866141732283472" right="0.70866141732283472" top="0.74803149606299213" bottom="0.74803149606299213" header="0.31496062992125984" footer="0.31496062992125984"/>
  <pageSetup paperSize="9" scale="8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2CF8-46C2-49D5-A04A-09FD717B92EB}">
  <sheetPr>
    <pageSetUpPr fitToPage="1"/>
  </sheetPr>
  <dimension ref="B2:R35"/>
  <sheetViews>
    <sheetView zoomScale="61" zoomScaleNormal="61" workbookViewId="0">
      <selection activeCell="K10" sqref="K10"/>
    </sheetView>
  </sheetViews>
  <sheetFormatPr defaultColWidth="8.81640625" defaultRowHeight="14.75" x14ac:dyDescent="0.75"/>
  <cols>
    <col min="3" max="3" width="16.81640625" customWidth="1"/>
    <col min="4" max="4" width="15.6796875" customWidth="1"/>
    <col min="5" max="5" width="17.31640625" customWidth="1"/>
    <col min="6" max="6" width="17.1796875" customWidth="1"/>
    <col min="9" max="9" width="12.1796875" bestFit="1" customWidth="1"/>
    <col min="10" max="13" width="13.6796875" customWidth="1"/>
  </cols>
  <sheetData>
    <row r="2" spans="2:18" x14ac:dyDescent="0.75">
      <c r="I2" s="82" t="s">
        <v>152</v>
      </c>
      <c r="J2" s="82"/>
      <c r="K2" s="82"/>
      <c r="L2" s="82"/>
      <c r="M2" s="82"/>
    </row>
    <row r="3" spans="2:18" ht="29.5" x14ac:dyDescent="0.75">
      <c r="B3" s="74"/>
      <c r="C3" s="75" t="s">
        <v>172</v>
      </c>
      <c r="D3" s="75" t="s">
        <v>173</v>
      </c>
      <c r="E3" s="75" t="s">
        <v>174</v>
      </c>
      <c r="F3" s="75" t="s">
        <v>175</v>
      </c>
      <c r="I3" s="74"/>
      <c r="J3" s="75" t="s">
        <v>153</v>
      </c>
      <c r="K3" s="75" t="s">
        <v>154</v>
      </c>
      <c r="L3" s="75" t="s">
        <v>155</v>
      </c>
      <c r="M3" s="75" t="s">
        <v>156</v>
      </c>
    </row>
    <row r="4" spans="2:18" x14ac:dyDescent="0.75">
      <c r="R4" s="76"/>
    </row>
    <row r="5" spans="2:18" x14ac:dyDescent="0.75">
      <c r="B5" t="s">
        <v>48</v>
      </c>
      <c r="C5" s="36">
        <v>0.43731778425655976</v>
      </c>
      <c r="D5" s="36">
        <v>0.33443708609271522</v>
      </c>
      <c r="E5" s="36">
        <v>0.33793103448275863</v>
      </c>
      <c r="F5" s="36">
        <v>0.38720538720538722</v>
      </c>
      <c r="I5" t="s">
        <v>72</v>
      </c>
      <c r="J5" s="38">
        <f xml:space="preserve"> 0/82</f>
        <v>0</v>
      </c>
      <c r="K5" s="38">
        <f>4/95</f>
        <v>4.2105263157894736E-2</v>
      </c>
      <c r="L5" s="38">
        <f>3/230</f>
        <v>1.3043478260869565E-2</v>
      </c>
      <c r="M5" s="38">
        <f>0/188</f>
        <v>0</v>
      </c>
      <c r="R5" s="76"/>
    </row>
    <row r="6" spans="2:18" x14ac:dyDescent="0.75">
      <c r="B6" t="s">
        <v>15</v>
      </c>
      <c r="C6" s="36">
        <v>0.32361516034985421</v>
      </c>
      <c r="D6" s="36">
        <v>0.35099337748344372</v>
      </c>
      <c r="E6" s="36">
        <v>0.26551724137931032</v>
      </c>
      <c r="F6" s="36">
        <v>0.29629629629629628</v>
      </c>
      <c r="I6" t="s">
        <v>39</v>
      </c>
      <c r="J6" s="38">
        <f>4/82</f>
        <v>4.878048780487805E-2</v>
      </c>
      <c r="K6" s="38">
        <f>3/95</f>
        <v>3.1578947368421054E-2</v>
      </c>
      <c r="L6" s="38">
        <f>23/230</f>
        <v>0.1</v>
      </c>
      <c r="M6" s="38">
        <f>8/188</f>
        <v>4.2553191489361701E-2</v>
      </c>
      <c r="R6" s="76"/>
    </row>
    <row r="7" spans="2:18" x14ac:dyDescent="0.75">
      <c r="B7" t="s">
        <v>8</v>
      </c>
      <c r="C7" s="36">
        <v>0.239067055393586</v>
      </c>
      <c r="D7" s="36">
        <v>0.31456953642384106</v>
      </c>
      <c r="E7" s="36">
        <v>0.39655172413793105</v>
      </c>
      <c r="F7" s="36">
        <v>0.3164983164983165</v>
      </c>
      <c r="I7" t="s">
        <v>40</v>
      </c>
      <c r="J7" s="47">
        <f>66/82</f>
        <v>0.80487804878048785</v>
      </c>
      <c r="K7" s="66">
        <f>35/95</f>
        <v>0.36842105263157893</v>
      </c>
      <c r="L7" s="66">
        <f>84/230</f>
        <v>0.36521739130434783</v>
      </c>
      <c r="M7" s="77">
        <f>157/188</f>
        <v>0.83510638297872342</v>
      </c>
      <c r="R7" s="76"/>
    </row>
    <row r="8" spans="2:18" x14ac:dyDescent="0.75">
      <c r="I8" t="s">
        <v>41</v>
      </c>
      <c r="J8" s="66">
        <f>10/82</f>
        <v>0.12195121951219512</v>
      </c>
      <c r="K8" s="38">
        <f>13/95</f>
        <v>0.1368421052631579</v>
      </c>
      <c r="L8" s="77">
        <f>115/230</f>
        <v>0.5</v>
      </c>
      <c r="M8" s="66">
        <f>18/188</f>
        <v>9.5744680851063829E-2</v>
      </c>
      <c r="R8" s="76"/>
    </row>
    <row r="9" spans="2:18" x14ac:dyDescent="0.75">
      <c r="I9" t="s">
        <v>43</v>
      </c>
      <c r="J9" s="38">
        <f>1/82</f>
        <v>1.2195121951219513E-2</v>
      </c>
      <c r="K9" s="77">
        <f>40/95</f>
        <v>0.42105263157894735</v>
      </c>
      <c r="L9" s="38">
        <f>2/230</f>
        <v>8.6956521739130436E-3</v>
      </c>
      <c r="M9" s="38">
        <f>3/188</f>
        <v>1.5957446808510637E-2</v>
      </c>
      <c r="R9" s="76"/>
    </row>
    <row r="10" spans="2:18" x14ac:dyDescent="0.75">
      <c r="I10" t="s">
        <v>157</v>
      </c>
      <c r="J10" s="38">
        <f>1/82</f>
        <v>1.2195121951219513E-2</v>
      </c>
      <c r="K10" s="38">
        <f>0</f>
        <v>0</v>
      </c>
      <c r="L10" s="38">
        <f>3/230</f>
        <v>1.3043478260869565E-2</v>
      </c>
      <c r="M10" s="38">
        <f>2/188</f>
        <v>1.0638297872340425E-2</v>
      </c>
      <c r="R10" s="76"/>
    </row>
    <row r="11" spans="2:18" x14ac:dyDescent="0.75">
      <c r="J11" s="36"/>
      <c r="K11" s="36"/>
      <c r="L11" s="36"/>
      <c r="M11" s="36"/>
      <c r="R11" s="76"/>
    </row>
    <row r="13" spans="2:18" x14ac:dyDescent="0.75">
      <c r="I13" s="82" t="s">
        <v>158</v>
      </c>
      <c r="J13" s="82"/>
      <c r="K13" s="82"/>
      <c r="L13" s="82"/>
      <c r="M13" s="82"/>
    </row>
    <row r="14" spans="2:18" ht="29.5" x14ac:dyDescent="0.75">
      <c r="I14" s="74"/>
      <c r="J14" s="75" t="s">
        <v>159</v>
      </c>
      <c r="K14" s="75" t="s">
        <v>160</v>
      </c>
      <c r="L14" s="75" t="s">
        <v>161</v>
      </c>
      <c r="M14" s="75" t="s">
        <v>162</v>
      </c>
    </row>
    <row r="16" spans="2:18" x14ac:dyDescent="0.75">
      <c r="I16" t="s">
        <v>72</v>
      </c>
      <c r="J16" s="38">
        <f>0/111</f>
        <v>0</v>
      </c>
      <c r="K16" s="38">
        <f>2/106</f>
        <v>1.8867924528301886E-2</v>
      </c>
      <c r="L16" s="38">
        <f>2/154</f>
        <v>1.2987012987012988E-2</v>
      </c>
      <c r="M16" s="38">
        <f>1/176</f>
        <v>5.681818181818182E-3</v>
      </c>
    </row>
    <row r="17" spans="9:13" x14ac:dyDescent="0.75">
      <c r="I17" t="s">
        <v>39</v>
      </c>
      <c r="J17" s="38">
        <f>21/111</f>
        <v>0.1891891891891892</v>
      </c>
      <c r="K17" s="38">
        <f>10/106</f>
        <v>9.4339622641509441E-2</v>
      </c>
      <c r="L17" s="38">
        <f>18/154</f>
        <v>0.11688311688311688</v>
      </c>
      <c r="M17" s="38">
        <f>3/176</f>
        <v>1.7045454545454544E-2</v>
      </c>
    </row>
    <row r="18" spans="9:13" x14ac:dyDescent="0.75">
      <c r="I18" t="s">
        <v>40</v>
      </c>
      <c r="J18" s="77">
        <f>57/111</f>
        <v>0.51351351351351349</v>
      </c>
      <c r="K18" s="77">
        <f>39/106</f>
        <v>0.36792452830188677</v>
      </c>
      <c r="L18" s="77">
        <f>84/154</f>
        <v>0.54545454545454541</v>
      </c>
      <c r="M18" s="77">
        <f>148/176</f>
        <v>0.84090909090909094</v>
      </c>
    </row>
    <row r="19" spans="9:13" x14ac:dyDescent="0.75">
      <c r="I19" t="s">
        <v>41</v>
      </c>
      <c r="J19" s="66">
        <f>28/111</f>
        <v>0.25225225225225223</v>
      </c>
      <c r="K19" s="71">
        <f>23/106</f>
        <v>0.21698113207547171</v>
      </c>
      <c r="L19" s="66">
        <f>45/154</f>
        <v>0.29220779220779219</v>
      </c>
      <c r="M19" s="66">
        <f>20/176</f>
        <v>0.11363636363636363</v>
      </c>
    </row>
    <row r="20" spans="9:13" x14ac:dyDescent="0.75">
      <c r="I20" t="s">
        <v>43</v>
      </c>
      <c r="J20" s="38">
        <f>3/111</f>
        <v>2.7027027027027029E-2</v>
      </c>
      <c r="K20" s="66">
        <f>32/106</f>
        <v>0.30188679245283018</v>
      </c>
      <c r="L20" s="38">
        <f>3/154</f>
        <v>1.948051948051948E-2</v>
      </c>
      <c r="M20" s="38">
        <f>3/176</f>
        <v>1.7045454545454544E-2</v>
      </c>
    </row>
    <row r="21" spans="9:13" x14ac:dyDescent="0.75">
      <c r="I21" t="s">
        <v>42</v>
      </c>
      <c r="J21" s="38">
        <f>2/111</f>
        <v>1.8018018018018018E-2</v>
      </c>
      <c r="K21" s="38">
        <f>0/106</f>
        <v>0</v>
      </c>
      <c r="L21" s="38">
        <f>2/154</f>
        <v>1.2987012987012988E-2</v>
      </c>
      <c r="M21" s="38">
        <f>1/176</f>
        <v>5.681818181818182E-3</v>
      </c>
    </row>
    <row r="22" spans="9:13" x14ac:dyDescent="0.75">
      <c r="J22" s="36"/>
      <c r="K22" s="36"/>
      <c r="L22" s="36"/>
      <c r="M22" s="36"/>
    </row>
    <row r="25" spans="9:13" x14ac:dyDescent="0.75">
      <c r="I25" s="82" t="s">
        <v>163</v>
      </c>
      <c r="J25" s="82"/>
      <c r="K25" s="82"/>
      <c r="L25" s="82"/>
      <c r="M25" s="82"/>
    </row>
    <row r="26" spans="9:13" ht="29.5" x14ac:dyDescent="0.75">
      <c r="I26" s="74"/>
      <c r="J26" s="75" t="s">
        <v>164</v>
      </c>
      <c r="K26" s="75" t="s">
        <v>165</v>
      </c>
      <c r="L26" s="75" t="s">
        <v>166</v>
      </c>
      <c r="M26" s="75" t="s">
        <v>167</v>
      </c>
    </row>
    <row r="28" spans="9:13" x14ac:dyDescent="0.75">
      <c r="I28" t="s">
        <v>72</v>
      </c>
      <c r="J28" s="38">
        <f>0/111</f>
        <v>0</v>
      </c>
      <c r="K28" s="38">
        <v>0</v>
      </c>
      <c r="L28" s="38">
        <v>0</v>
      </c>
      <c r="M28" s="38">
        <f>2/230</f>
        <v>8.6956521739130436E-3</v>
      </c>
    </row>
    <row r="29" spans="9:13" x14ac:dyDescent="0.75">
      <c r="I29" t="s">
        <v>39</v>
      </c>
      <c r="J29" s="38">
        <f>22/150</f>
        <v>0.14666666666666667</v>
      </c>
      <c r="K29" s="38">
        <f>7/101</f>
        <v>6.9306930693069313E-2</v>
      </c>
      <c r="L29" s="38">
        <f>17/196</f>
        <v>8.673469387755102E-2</v>
      </c>
      <c r="M29" s="38">
        <f>24/230</f>
        <v>0.10434782608695652</v>
      </c>
    </row>
    <row r="30" spans="9:13" x14ac:dyDescent="0.75">
      <c r="I30" t="s">
        <v>40</v>
      </c>
      <c r="J30" s="77">
        <f>96/150</f>
        <v>0.64</v>
      </c>
      <c r="K30" s="77">
        <f>59/101</f>
        <v>0.58415841584158412</v>
      </c>
      <c r="L30" s="66">
        <f>84/196</f>
        <v>0.42857142857142855</v>
      </c>
      <c r="M30" s="77">
        <f>147/230</f>
        <v>0.63913043478260867</v>
      </c>
    </row>
    <row r="31" spans="9:13" x14ac:dyDescent="0.75">
      <c r="I31" t="s">
        <v>41</v>
      </c>
      <c r="J31" s="66">
        <f>26/150</f>
        <v>0.17333333333333334</v>
      </c>
      <c r="K31" s="66">
        <f>26/101</f>
        <v>0.25742574257425743</v>
      </c>
      <c r="L31" s="77">
        <f>91/196</f>
        <v>0.4642857142857143</v>
      </c>
      <c r="M31" s="66">
        <f>51/230</f>
        <v>0.22173913043478261</v>
      </c>
    </row>
    <row r="32" spans="9:13" x14ac:dyDescent="0.75">
      <c r="I32" t="s">
        <v>43</v>
      </c>
      <c r="J32" s="38">
        <f>4/150</f>
        <v>2.6666666666666668E-2</v>
      </c>
      <c r="K32" s="38">
        <f>9/101</f>
        <v>8.9108910891089105E-2</v>
      </c>
      <c r="L32" s="38">
        <f>3/196</f>
        <v>1.5306122448979591E-2</v>
      </c>
      <c r="M32" s="38">
        <f>4/230</f>
        <v>1.7391304347826087E-2</v>
      </c>
    </row>
    <row r="33" spans="9:13" x14ac:dyDescent="0.75">
      <c r="I33" t="s">
        <v>42</v>
      </c>
      <c r="J33" s="38">
        <f>2/150</f>
        <v>1.3333333333333334E-2</v>
      </c>
      <c r="K33" s="38">
        <f>0</f>
        <v>0</v>
      </c>
      <c r="L33" s="38">
        <f>1/196</f>
        <v>5.1020408163265302E-3</v>
      </c>
      <c r="M33" s="38">
        <f>2/230</f>
        <v>8.6956521739130436E-3</v>
      </c>
    </row>
    <row r="35" spans="9:13" x14ac:dyDescent="0.75">
      <c r="J35" s="36"/>
      <c r="K35" s="36"/>
      <c r="L35" s="36"/>
      <c r="M35" s="36"/>
    </row>
  </sheetData>
  <mergeCells count="3">
    <mergeCell ref="I2:M2"/>
    <mergeCell ref="I13:M13"/>
    <mergeCell ref="I25:M25"/>
  </mergeCells>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9ED0-FACC-4D91-8594-1C36EA2512C5}">
  <dimension ref="A1:D344"/>
  <sheetViews>
    <sheetView zoomScale="93" zoomScaleNormal="97" workbookViewId="0">
      <selection activeCell="G12" sqref="G12"/>
    </sheetView>
  </sheetViews>
  <sheetFormatPr defaultColWidth="9.6328125" defaultRowHeight="16" x14ac:dyDescent="0.8"/>
  <cols>
    <col min="1" max="1" width="9.6328125" style="2"/>
    <col min="2" max="2" width="19.31640625" style="2" bestFit="1" customWidth="1"/>
    <col min="3" max="3" width="15.81640625" style="2" customWidth="1"/>
    <col min="4" max="4" width="13.6328125" style="2" bestFit="1" customWidth="1"/>
    <col min="5" max="16384" width="9.6328125" style="1"/>
  </cols>
  <sheetData>
    <row r="1" spans="1:4" x14ac:dyDescent="0.8">
      <c r="A1" s="11" t="s">
        <v>0</v>
      </c>
      <c r="B1" s="7" t="s">
        <v>100</v>
      </c>
      <c r="C1" s="7" t="s">
        <v>1</v>
      </c>
      <c r="D1" s="7" t="s">
        <v>2</v>
      </c>
    </row>
    <row r="2" spans="1:4" x14ac:dyDescent="0.8">
      <c r="A2" s="3" t="s">
        <v>68</v>
      </c>
      <c r="B2" s="3" t="s">
        <v>15</v>
      </c>
      <c r="C2" s="3" t="s">
        <v>30</v>
      </c>
      <c r="D2" s="3" t="s">
        <v>39</v>
      </c>
    </row>
    <row r="3" spans="1:4" x14ac:dyDescent="0.8">
      <c r="A3" s="3" t="s">
        <v>68</v>
      </c>
      <c r="B3" s="3" t="s">
        <v>4</v>
      </c>
      <c r="C3" s="3" t="s">
        <v>30</v>
      </c>
      <c r="D3" s="3" t="s">
        <v>39</v>
      </c>
    </row>
    <row r="4" spans="1:4" x14ac:dyDescent="0.8">
      <c r="A4" s="3" t="s">
        <v>68</v>
      </c>
      <c r="B4" s="3" t="s">
        <v>4</v>
      </c>
      <c r="C4" s="3" t="s">
        <v>30</v>
      </c>
      <c r="D4" s="3" t="s">
        <v>39</v>
      </c>
    </row>
    <row r="5" spans="1:4" x14ac:dyDescent="0.8">
      <c r="A5" s="3" t="s">
        <v>68</v>
      </c>
      <c r="B5" s="3" t="s">
        <v>8</v>
      </c>
      <c r="C5" s="3" t="s">
        <v>30</v>
      </c>
      <c r="D5" s="3" t="s">
        <v>39</v>
      </c>
    </row>
    <row r="6" spans="1:4" x14ac:dyDescent="0.8">
      <c r="A6" s="3" t="s">
        <v>68</v>
      </c>
      <c r="B6" s="3" t="s">
        <v>15</v>
      </c>
      <c r="C6" s="3" t="s">
        <v>22</v>
      </c>
      <c r="D6" s="3" t="s">
        <v>39</v>
      </c>
    </row>
    <row r="7" spans="1:4" x14ac:dyDescent="0.8">
      <c r="A7" s="3" t="s">
        <v>68</v>
      </c>
      <c r="B7" s="3" t="s">
        <v>15</v>
      </c>
      <c r="C7" s="3" t="s">
        <v>22</v>
      </c>
      <c r="D7" s="3" t="s">
        <v>39</v>
      </c>
    </row>
    <row r="8" spans="1:4" x14ac:dyDescent="0.8">
      <c r="A8" s="3" t="s">
        <v>68</v>
      </c>
      <c r="B8" s="3" t="s">
        <v>15</v>
      </c>
      <c r="C8" s="3" t="s">
        <v>18</v>
      </c>
      <c r="D8" s="3" t="s">
        <v>39</v>
      </c>
    </row>
    <row r="9" spans="1:4" x14ac:dyDescent="0.8">
      <c r="A9" s="3" t="s">
        <v>68</v>
      </c>
      <c r="B9" s="3" t="s">
        <v>15</v>
      </c>
      <c r="C9" s="3" t="s">
        <v>18</v>
      </c>
      <c r="D9" s="3" t="s">
        <v>39</v>
      </c>
    </row>
    <row r="10" spans="1:4" x14ac:dyDescent="0.8">
      <c r="A10" s="3" t="s">
        <v>68</v>
      </c>
      <c r="B10" s="3" t="s">
        <v>15</v>
      </c>
      <c r="C10" s="3" t="s">
        <v>18</v>
      </c>
      <c r="D10" s="3" t="s">
        <v>39</v>
      </c>
    </row>
    <row r="11" spans="1:4" x14ac:dyDescent="0.8">
      <c r="A11" s="3" t="s">
        <v>68</v>
      </c>
      <c r="B11" s="3" t="s">
        <v>4</v>
      </c>
      <c r="C11" s="3" t="s">
        <v>18</v>
      </c>
      <c r="D11" s="3" t="s">
        <v>39</v>
      </c>
    </row>
    <row r="12" spans="1:4" x14ac:dyDescent="0.8">
      <c r="A12" s="3" t="s">
        <v>68</v>
      </c>
      <c r="B12" s="3" t="s">
        <v>4</v>
      </c>
      <c r="C12" s="3" t="s">
        <v>18</v>
      </c>
      <c r="D12" s="3" t="s">
        <v>39</v>
      </c>
    </row>
    <row r="13" spans="1:4" x14ac:dyDescent="0.8">
      <c r="A13" s="3" t="s">
        <v>68</v>
      </c>
      <c r="B13" s="3" t="s">
        <v>4</v>
      </c>
      <c r="C13" s="3" t="s">
        <v>18</v>
      </c>
      <c r="D13" s="3" t="s">
        <v>39</v>
      </c>
    </row>
    <row r="14" spans="1:4" x14ac:dyDescent="0.8">
      <c r="A14" s="3" t="s">
        <v>68</v>
      </c>
      <c r="B14" s="3" t="s">
        <v>15</v>
      </c>
      <c r="C14" s="3" t="s">
        <v>27</v>
      </c>
      <c r="D14" s="3" t="s">
        <v>39</v>
      </c>
    </row>
    <row r="15" spans="1:4" x14ac:dyDescent="0.8">
      <c r="A15" s="3" t="s">
        <v>68</v>
      </c>
      <c r="B15" s="3" t="s">
        <v>15</v>
      </c>
      <c r="C15" s="3" t="s">
        <v>27</v>
      </c>
      <c r="D15" s="3" t="s">
        <v>39</v>
      </c>
    </row>
    <row r="16" spans="1:4" x14ac:dyDescent="0.8">
      <c r="A16" s="3" t="s">
        <v>68</v>
      </c>
      <c r="B16" s="3" t="s">
        <v>15</v>
      </c>
      <c r="C16" s="3" t="s">
        <v>27</v>
      </c>
      <c r="D16" s="3" t="s">
        <v>39</v>
      </c>
    </row>
    <row r="17" spans="1:4" x14ac:dyDescent="0.8">
      <c r="A17" s="3" t="s">
        <v>68</v>
      </c>
      <c r="B17" s="3" t="s">
        <v>15</v>
      </c>
      <c r="C17" s="3" t="s">
        <v>27</v>
      </c>
      <c r="D17" s="3" t="s">
        <v>39</v>
      </c>
    </row>
    <row r="18" spans="1:4" x14ac:dyDescent="0.8">
      <c r="A18" s="3" t="s">
        <v>68</v>
      </c>
      <c r="B18" s="3" t="s">
        <v>15</v>
      </c>
      <c r="C18" s="3" t="s">
        <v>27</v>
      </c>
      <c r="D18" s="3" t="s">
        <v>39</v>
      </c>
    </row>
    <row r="19" spans="1:4" x14ac:dyDescent="0.8">
      <c r="A19" s="3" t="s">
        <v>68</v>
      </c>
      <c r="B19" s="3" t="s">
        <v>15</v>
      </c>
      <c r="C19" s="3" t="s">
        <v>27</v>
      </c>
      <c r="D19" s="3" t="s">
        <v>39</v>
      </c>
    </row>
    <row r="20" spans="1:4" x14ac:dyDescent="0.8">
      <c r="A20" s="3" t="s">
        <v>67</v>
      </c>
      <c r="B20" s="3" t="s">
        <v>15</v>
      </c>
      <c r="C20" s="3" t="s">
        <v>27</v>
      </c>
      <c r="D20" s="3" t="s">
        <v>39</v>
      </c>
    </row>
    <row r="21" spans="1:4" x14ac:dyDescent="0.8">
      <c r="A21" s="3" t="s">
        <v>68</v>
      </c>
      <c r="B21" s="3" t="s">
        <v>15</v>
      </c>
      <c r="C21" s="3" t="s">
        <v>27</v>
      </c>
      <c r="D21" s="3" t="s">
        <v>39</v>
      </c>
    </row>
    <row r="22" spans="1:4" x14ac:dyDescent="0.8">
      <c r="A22" s="3" t="s">
        <v>68</v>
      </c>
      <c r="B22" s="3" t="s">
        <v>15</v>
      </c>
      <c r="C22" s="3" t="s">
        <v>27</v>
      </c>
      <c r="D22" s="3" t="s">
        <v>39</v>
      </c>
    </row>
    <row r="23" spans="1:4" x14ac:dyDescent="0.8">
      <c r="A23" s="3" t="s">
        <v>68</v>
      </c>
      <c r="B23" s="3" t="s">
        <v>15</v>
      </c>
      <c r="C23" s="3" t="s">
        <v>27</v>
      </c>
      <c r="D23" s="3" t="s">
        <v>39</v>
      </c>
    </row>
    <row r="24" spans="1:4" x14ac:dyDescent="0.8">
      <c r="A24" s="3" t="s">
        <v>68</v>
      </c>
      <c r="B24" s="3" t="s">
        <v>15</v>
      </c>
      <c r="C24" s="3" t="s">
        <v>27</v>
      </c>
      <c r="D24" s="3" t="s">
        <v>39</v>
      </c>
    </row>
    <row r="25" spans="1:4" x14ac:dyDescent="0.8">
      <c r="A25" s="3" t="s">
        <v>68</v>
      </c>
      <c r="B25" s="3" t="s">
        <v>4</v>
      </c>
      <c r="C25" s="3" t="s">
        <v>27</v>
      </c>
      <c r="D25" s="3" t="s">
        <v>39</v>
      </c>
    </row>
    <row r="26" spans="1:4" x14ac:dyDescent="0.8">
      <c r="A26" s="3" t="s">
        <v>68</v>
      </c>
      <c r="B26" s="3" t="s">
        <v>4</v>
      </c>
      <c r="C26" s="3" t="s">
        <v>27</v>
      </c>
      <c r="D26" s="3" t="s">
        <v>39</v>
      </c>
    </row>
    <row r="27" spans="1:4" x14ac:dyDescent="0.8">
      <c r="A27" s="3" t="s">
        <v>68</v>
      </c>
      <c r="B27" s="3" t="s">
        <v>4</v>
      </c>
      <c r="C27" s="3" t="s">
        <v>27</v>
      </c>
      <c r="D27" s="3" t="s">
        <v>39</v>
      </c>
    </row>
    <row r="28" spans="1:4" x14ac:dyDescent="0.8">
      <c r="A28" s="3" t="s">
        <v>68</v>
      </c>
      <c r="B28" s="3" t="s">
        <v>4</v>
      </c>
      <c r="C28" s="3" t="s">
        <v>27</v>
      </c>
      <c r="D28" s="3" t="s">
        <v>39</v>
      </c>
    </row>
    <row r="29" spans="1:4" x14ac:dyDescent="0.8">
      <c r="A29" s="3" t="s">
        <v>68</v>
      </c>
      <c r="B29" s="3" t="s">
        <v>4</v>
      </c>
      <c r="C29" s="3" t="s">
        <v>27</v>
      </c>
      <c r="D29" s="3" t="s">
        <v>39</v>
      </c>
    </row>
    <row r="30" spans="1:4" x14ac:dyDescent="0.8">
      <c r="A30" s="3" t="s">
        <v>68</v>
      </c>
      <c r="B30" s="3" t="s">
        <v>4</v>
      </c>
      <c r="C30" s="3" t="s">
        <v>27</v>
      </c>
      <c r="D30" s="3" t="s">
        <v>39</v>
      </c>
    </row>
    <row r="31" spans="1:4" x14ac:dyDescent="0.8">
      <c r="A31" s="3" t="s">
        <v>68</v>
      </c>
      <c r="B31" s="3" t="s">
        <v>4</v>
      </c>
      <c r="C31" s="3" t="s">
        <v>27</v>
      </c>
      <c r="D31" s="3" t="s">
        <v>39</v>
      </c>
    </row>
    <row r="32" spans="1:4" x14ac:dyDescent="0.8">
      <c r="A32" s="3" t="s">
        <v>68</v>
      </c>
      <c r="B32" s="3" t="s">
        <v>4</v>
      </c>
      <c r="C32" s="3" t="s">
        <v>27</v>
      </c>
      <c r="D32" s="3" t="s">
        <v>39</v>
      </c>
    </row>
    <row r="33" spans="1:4" x14ac:dyDescent="0.8">
      <c r="A33" s="3" t="s">
        <v>68</v>
      </c>
      <c r="B33" s="3" t="s">
        <v>4</v>
      </c>
      <c r="C33" s="3" t="s">
        <v>27</v>
      </c>
      <c r="D33" s="3" t="s">
        <v>39</v>
      </c>
    </row>
    <row r="34" spans="1:4" x14ac:dyDescent="0.8">
      <c r="A34" s="3" t="s">
        <v>68</v>
      </c>
      <c r="B34" s="3" t="s">
        <v>4</v>
      </c>
      <c r="C34" s="3" t="s">
        <v>27</v>
      </c>
      <c r="D34" s="3" t="s">
        <v>39</v>
      </c>
    </row>
    <row r="35" spans="1:4" x14ac:dyDescent="0.8">
      <c r="A35" s="3" t="s">
        <v>68</v>
      </c>
      <c r="B35" s="3" t="s">
        <v>4</v>
      </c>
      <c r="C35" s="3" t="s">
        <v>27</v>
      </c>
      <c r="D35" s="3" t="s">
        <v>39</v>
      </c>
    </row>
    <row r="36" spans="1:4" x14ac:dyDescent="0.8">
      <c r="A36" s="3" t="s">
        <v>68</v>
      </c>
      <c r="B36" s="3" t="s">
        <v>4</v>
      </c>
      <c r="C36" s="3" t="s">
        <v>27</v>
      </c>
      <c r="D36" s="3" t="s">
        <v>39</v>
      </c>
    </row>
    <row r="37" spans="1:4" x14ac:dyDescent="0.8">
      <c r="A37" s="3" t="s">
        <v>68</v>
      </c>
      <c r="B37" s="3" t="s">
        <v>4</v>
      </c>
      <c r="C37" s="3" t="s">
        <v>27</v>
      </c>
      <c r="D37" s="3" t="s">
        <v>39</v>
      </c>
    </row>
    <row r="38" spans="1:4" x14ac:dyDescent="0.8">
      <c r="A38" s="3" t="s">
        <v>68</v>
      </c>
      <c r="B38" s="3" t="s">
        <v>4</v>
      </c>
      <c r="C38" s="3" t="s">
        <v>27</v>
      </c>
      <c r="D38" s="3" t="s">
        <v>39</v>
      </c>
    </row>
    <row r="39" spans="1:4" x14ac:dyDescent="0.8">
      <c r="A39" s="3" t="s">
        <v>68</v>
      </c>
      <c r="B39" s="3" t="s">
        <v>4</v>
      </c>
      <c r="C39" s="3" t="s">
        <v>27</v>
      </c>
      <c r="D39" s="3" t="s">
        <v>39</v>
      </c>
    </row>
    <row r="40" spans="1:4" x14ac:dyDescent="0.8">
      <c r="A40" s="3" t="s">
        <v>68</v>
      </c>
      <c r="B40" s="3" t="s">
        <v>4</v>
      </c>
      <c r="C40" s="3" t="s">
        <v>27</v>
      </c>
      <c r="D40" s="3" t="s">
        <v>39</v>
      </c>
    </row>
    <row r="41" spans="1:4" x14ac:dyDescent="0.8">
      <c r="A41" s="3" t="s">
        <v>68</v>
      </c>
      <c r="B41" s="3" t="s">
        <v>8</v>
      </c>
      <c r="C41" s="3" t="s">
        <v>27</v>
      </c>
      <c r="D41" s="3" t="s">
        <v>39</v>
      </c>
    </row>
    <row r="42" spans="1:4" x14ac:dyDescent="0.8">
      <c r="A42" s="3" t="s">
        <v>68</v>
      </c>
      <c r="B42" s="3" t="s">
        <v>8</v>
      </c>
      <c r="C42" s="3" t="s">
        <v>27</v>
      </c>
      <c r="D42" s="3" t="s">
        <v>39</v>
      </c>
    </row>
    <row r="43" spans="1:4" x14ac:dyDescent="0.8">
      <c r="A43" s="3" t="s">
        <v>67</v>
      </c>
      <c r="B43" s="3" t="s">
        <v>15</v>
      </c>
      <c r="C43" s="3" t="s">
        <v>36</v>
      </c>
      <c r="D43" s="3" t="s">
        <v>39</v>
      </c>
    </row>
    <row r="44" spans="1:4" x14ac:dyDescent="0.8">
      <c r="A44" s="3" t="s">
        <v>67</v>
      </c>
      <c r="B44" s="3" t="s">
        <v>15</v>
      </c>
      <c r="C44" s="3" t="s">
        <v>35</v>
      </c>
      <c r="D44" s="3" t="s">
        <v>39</v>
      </c>
    </row>
    <row r="45" spans="1:4" x14ac:dyDescent="0.8">
      <c r="A45" s="3" t="s">
        <v>68</v>
      </c>
      <c r="B45" s="3" t="s">
        <v>15</v>
      </c>
      <c r="C45" s="3" t="s">
        <v>32</v>
      </c>
      <c r="D45" s="3" t="s">
        <v>39</v>
      </c>
    </row>
    <row r="46" spans="1:4" x14ac:dyDescent="0.8">
      <c r="A46" s="3" t="s">
        <v>68</v>
      </c>
      <c r="B46" s="3" t="s">
        <v>15</v>
      </c>
      <c r="C46" s="3" t="s">
        <v>32</v>
      </c>
      <c r="D46" s="3" t="s">
        <v>39</v>
      </c>
    </row>
    <row r="47" spans="1:4" x14ac:dyDescent="0.8">
      <c r="A47" s="3" t="s">
        <v>68</v>
      </c>
      <c r="B47" s="3" t="s">
        <v>4</v>
      </c>
      <c r="C47" s="3" t="s">
        <v>32</v>
      </c>
      <c r="D47" s="3" t="s">
        <v>39</v>
      </c>
    </row>
    <row r="48" spans="1:4" x14ac:dyDescent="0.8">
      <c r="A48" s="3" t="s">
        <v>68</v>
      </c>
      <c r="B48" s="3" t="s">
        <v>8</v>
      </c>
      <c r="C48" s="3" t="s">
        <v>32</v>
      </c>
      <c r="D48" s="3" t="s">
        <v>39</v>
      </c>
    </row>
    <row r="49" spans="1:4" x14ac:dyDescent="0.8">
      <c r="A49" s="3" t="s">
        <v>68</v>
      </c>
      <c r="B49" s="3" t="s">
        <v>15</v>
      </c>
      <c r="C49" s="3" t="s">
        <v>16</v>
      </c>
      <c r="D49" s="3" t="s">
        <v>40</v>
      </c>
    </row>
    <row r="50" spans="1:4" x14ac:dyDescent="0.8">
      <c r="A50" s="3" t="s">
        <v>68</v>
      </c>
      <c r="B50" s="3" t="s">
        <v>15</v>
      </c>
      <c r="C50" s="3" t="s">
        <v>16</v>
      </c>
      <c r="D50" s="3" t="s">
        <v>40</v>
      </c>
    </row>
    <row r="51" spans="1:4" x14ac:dyDescent="0.8">
      <c r="A51" s="3" t="s">
        <v>68</v>
      </c>
      <c r="B51" s="3" t="s">
        <v>15</v>
      </c>
      <c r="C51" s="3" t="s">
        <v>16</v>
      </c>
      <c r="D51" s="3" t="s">
        <v>40</v>
      </c>
    </row>
    <row r="52" spans="1:4" x14ac:dyDescent="0.8">
      <c r="A52" s="3" t="s">
        <v>68</v>
      </c>
      <c r="B52" s="3" t="s">
        <v>4</v>
      </c>
      <c r="C52" s="3" t="s">
        <v>16</v>
      </c>
      <c r="D52" s="3" t="s">
        <v>40</v>
      </c>
    </row>
    <row r="53" spans="1:4" x14ac:dyDescent="0.8">
      <c r="A53" s="3" t="s">
        <v>68</v>
      </c>
      <c r="B53" s="3" t="s">
        <v>4</v>
      </c>
      <c r="C53" s="3" t="s">
        <v>16</v>
      </c>
      <c r="D53" s="3" t="s">
        <v>40</v>
      </c>
    </row>
    <row r="54" spans="1:4" x14ac:dyDescent="0.8">
      <c r="A54" s="3" t="s">
        <v>68</v>
      </c>
      <c r="B54" s="3" t="s">
        <v>4</v>
      </c>
      <c r="C54" s="3" t="s">
        <v>16</v>
      </c>
      <c r="D54" s="3" t="s">
        <v>40</v>
      </c>
    </row>
    <row r="55" spans="1:4" x14ac:dyDescent="0.8">
      <c r="A55" s="3" t="s">
        <v>68</v>
      </c>
      <c r="B55" s="3" t="s">
        <v>4</v>
      </c>
      <c r="C55" s="3" t="s">
        <v>16</v>
      </c>
      <c r="D55" s="3" t="s">
        <v>40</v>
      </c>
    </row>
    <row r="56" spans="1:4" x14ac:dyDescent="0.8">
      <c r="A56" s="3" t="s">
        <v>67</v>
      </c>
      <c r="B56" s="3" t="s">
        <v>8</v>
      </c>
      <c r="C56" s="3" t="s">
        <v>16</v>
      </c>
      <c r="D56" s="3" t="s">
        <v>40</v>
      </c>
    </row>
    <row r="57" spans="1:4" x14ac:dyDescent="0.8">
      <c r="A57" s="3" t="s">
        <v>68</v>
      </c>
      <c r="B57" s="3" t="s">
        <v>8</v>
      </c>
      <c r="C57" s="3" t="s">
        <v>16</v>
      </c>
      <c r="D57" s="3" t="s">
        <v>40</v>
      </c>
    </row>
    <row r="58" spans="1:4" x14ac:dyDescent="0.8">
      <c r="A58" s="3" t="s">
        <v>68</v>
      </c>
      <c r="B58" s="3" t="s">
        <v>8</v>
      </c>
      <c r="C58" s="3" t="s">
        <v>16</v>
      </c>
      <c r="D58" s="3" t="s">
        <v>40</v>
      </c>
    </row>
    <row r="59" spans="1:4" x14ac:dyDescent="0.8">
      <c r="A59" s="3" t="s">
        <v>67</v>
      </c>
      <c r="B59" s="3" t="s">
        <v>15</v>
      </c>
      <c r="C59" s="3" t="s">
        <v>11</v>
      </c>
      <c r="D59" s="3" t="s">
        <v>40</v>
      </c>
    </row>
    <row r="60" spans="1:4" x14ac:dyDescent="0.8">
      <c r="A60" s="3" t="s">
        <v>68</v>
      </c>
      <c r="B60" s="3" t="s">
        <v>15</v>
      </c>
      <c r="C60" s="3" t="s">
        <v>11</v>
      </c>
      <c r="D60" s="3" t="s">
        <v>40</v>
      </c>
    </row>
    <row r="61" spans="1:4" x14ac:dyDescent="0.8">
      <c r="A61" s="3" t="s">
        <v>67</v>
      </c>
      <c r="B61" s="3" t="s">
        <v>4</v>
      </c>
      <c r="C61" s="3" t="s">
        <v>11</v>
      </c>
      <c r="D61" s="3" t="s">
        <v>40</v>
      </c>
    </row>
    <row r="62" spans="1:4" x14ac:dyDescent="0.8">
      <c r="A62" s="3" t="s">
        <v>68</v>
      </c>
      <c r="B62" s="3" t="s">
        <v>4</v>
      </c>
      <c r="C62" s="3" t="s">
        <v>11</v>
      </c>
      <c r="D62" s="3" t="s">
        <v>40</v>
      </c>
    </row>
    <row r="63" spans="1:4" x14ac:dyDescent="0.8">
      <c r="A63" s="3" t="s">
        <v>68</v>
      </c>
      <c r="B63" s="3" t="s">
        <v>4</v>
      </c>
      <c r="C63" s="3" t="s">
        <v>11</v>
      </c>
      <c r="D63" s="3" t="s">
        <v>40</v>
      </c>
    </row>
    <row r="64" spans="1:4" x14ac:dyDescent="0.8">
      <c r="A64" s="3" t="s">
        <v>68</v>
      </c>
      <c r="B64" s="3" t="s">
        <v>4</v>
      </c>
      <c r="C64" s="3" t="s">
        <v>11</v>
      </c>
      <c r="D64" s="3" t="s">
        <v>40</v>
      </c>
    </row>
    <row r="65" spans="1:4" x14ac:dyDescent="0.8">
      <c r="A65" s="3" t="s">
        <v>67</v>
      </c>
      <c r="B65" s="3" t="s">
        <v>8</v>
      </c>
      <c r="C65" s="3" t="s">
        <v>11</v>
      </c>
      <c r="D65" s="3" t="s">
        <v>40</v>
      </c>
    </row>
    <row r="66" spans="1:4" x14ac:dyDescent="0.8">
      <c r="A66" s="3" t="s">
        <v>67</v>
      </c>
      <c r="B66" s="3" t="s">
        <v>8</v>
      </c>
      <c r="C66" s="3" t="s">
        <v>11</v>
      </c>
      <c r="D66" s="3" t="s">
        <v>40</v>
      </c>
    </row>
    <row r="67" spans="1:4" x14ac:dyDescent="0.8">
      <c r="A67" s="3" t="s">
        <v>68</v>
      </c>
      <c r="B67" s="3" t="s">
        <v>8</v>
      </c>
      <c r="C67" s="3" t="s">
        <v>11</v>
      </c>
      <c r="D67" s="3" t="s">
        <v>40</v>
      </c>
    </row>
    <row r="68" spans="1:4" x14ac:dyDescent="0.8">
      <c r="A68" s="3" t="s">
        <v>68</v>
      </c>
      <c r="B68" s="3" t="s">
        <v>8</v>
      </c>
      <c r="C68" s="3" t="s">
        <v>11</v>
      </c>
      <c r="D68" s="3" t="s">
        <v>40</v>
      </c>
    </row>
    <row r="69" spans="1:4" x14ac:dyDescent="0.8">
      <c r="A69" s="3" t="s">
        <v>68</v>
      </c>
      <c r="B69" s="3" t="s">
        <v>8</v>
      </c>
      <c r="C69" s="3" t="s">
        <v>11</v>
      </c>
      <c r="D69" s="3" t="s">
        <v>40</v>
      </c>
    </row>
    <row r="70" spans="1:4" x14ac:dyDescent="0.8">
      <c r="A70" s="3" t="s">
        <v>68</v>
      </c>
      <c r="B70" s="3" t="s">
        <v>15</v>
      </c>
      <c r="C70" s="3" t="s">
        <v>9</v>
      </c>
      <c r="D70" s="3" t="s">
        <v>40</v>
      </c>
    </row>
    <row r="71" spans="1:4" x14ac:dyDescent="0.8">
      <c r="A71" s="3" t="s">
        <v>68</v>
      </c>
      <c r="B71" s="3" t="s">
        <v>15</v>
      </c>
      <c r="C71" s="3" t="s">
        <v>9</v>
      </c>
      <c r="D71" s="3" t="s">
        <v>40</v>
      </c>
    </row>
    <row r="72" spans="1:4" x14ac:dyDescent="0.8">
      <c r="A72" s="3" t="s">
        <v>68</v>
      </c>
      <c r="B72" s="3" t="s">
        <v>4</v>
      </c>
      <c r="C72" s="3" t="s">
        <v>9</v>
      </c>
      <c r="D72" s="3" t="s">
        <v>40</v>
      </c>
    </row>
    <row r="73" spans="1:4" x14ac:dyDescent="0.8">
      <c r="A73" s="3" t="s">
        <v>68</v>
      </c>
      <c r="B73" s="3" t="s">
        <v>4</v>
      </c>
      <c r="C73" s="3" t="s">
        <v>9</v>
      </c>
      <c r="D73" s="3" t="s">
        <v>40</v>
      </c>
    </row>
    <row r="74" spans="1:4" x14ac:dyDescent="0.8">
      <c r="A74" s="3" t="s">
        <v>68</v>
      </c>
      <c r="B74" s="3" t="s">
        <v>4</v>
      </c>
      <c r="C74" s="3" t="s">
        <v>9</v>
      </c>
      <c r="D74" s="3" t="s">
        <v>40</v>
      </c>
    </row>
    <row r="75" spans="1:4" x14ac:dyDescent="0.8">
      <c r="A75" s="3" t="s">
        <v>68</v>
      </c>
      <c r="B75" s="3" t="s">
        <v>4</v>
      </c>
      <c r="C75" s="3" t="s">
        <v>9</v>
      </c>
      <c r="D75" s="3" t="s">
        <v>40</v>
      </c>
    </row>
    <row r="76" spans="1:4" x14ac:dyDescent="0.8">
      <c r="A76" s="3" t="s">
        <v>68</v>
      </c>
      <c r="B76" s="3" t="s">
        <v>4</v>
      </c>
      <c r="C76" s="3" t="s">
        <v>9</v>
      </c>
      <c r="D76" s="3" t="s">
        <v>40</v>
      </c>
    </row>
    <row r="77" spans="1:4" x14ac:dyDescent="0.8">
      <c r="A77" s="3" t="s">
        <v>68</v>
      </c>
      <c r="B77" s="3" t="s">
        <v>4</v>
      </c>
      <c r="C77" s="3" t="s">
        <v>9</v>
      </c>
      <c r="D77" s="3" t="s">
        <v>40</v>
      </c>
    </row>
    <row r="78" spans="1:4" x14ac:dyDescent="0.8">
      <c r="A78" s="3" t="s">
        <v>68</v>
      </c>
      <c r="B78" s="3" t="s">
        <v>4</v>
      </c>
      <c r="C78" s="3" t="s">
        <v>9</v>
      </c>
      <c r="D78" s="3" t="s">
        <v>40</v>
      </c>
    </row>
    <row r="79" spans="1:4" x14ac:dyDescent="0.8">
      <c r="A79" s="3" t="s">
        <v>68</v>
      </c>
      <c r="B79" s="3" t="s">
        <v>4</v>
      </c>
      <c r="C79" s="3" t="s">
        <v>9</v>
      </c>
      <c r="D79" s="3" t="s">
        <v>40</v>
      </c>
    </row>
    <row r="80" spans="1:4" x14ac:dyDescent="0.8">
      <c r="A80" s="3" t="s">
        <v>68</v>
      </c>
      <c r="B80" s="3" t="s">
        <v>4</v>
      </c>
      <c r="C80" s="3" t="s">
        <v>9</v>
      </c>
      <c r="D80" s="3" t="s">
        <v>40</v>
      </c>
    </row>
    <row r="81" spans="1:4" x14ac:dyDescent="0.8">
      <c r="A81" s="3" t="s">
        <v>68</v>
      </c>
      <c r="B81" s="3" t="s">
        <v>4</v>
      </c>
      <c r="C81" s="3" t="s">
        <v>9</v>
      </c>
      <c r="D81" s="3" t="s">
        <v>40</v>
      </c>
    </row>
    <row r="82" spans="1:4" x14ac:dyDescent="0.8">
      <c r="A82" s="3" t="s">
        <v>68</v>
      </c>
      <c r="B82" s="3" t="s">
        <v>4</v>
      </c>
      <c r="C82" s="3" t="s">
        <v>9</v>
      </c>
      <c r="D82" s="3" t="s">
        <v>40</v>
      </c>
    </row>
    <row r="83" spans="1:4" x14ac:dyDescent="0.8">
      <c r="A83" s="3" t="s">
        <v>67</v>
      </c>
      <c r="B83" s="3" t="s">
        <v>8</v>
      </c>
      <c r="C83" s="3" t="s">
        <v>9</v>
      </c>
      <c r="D83" s="3" t="s">
        <v>40</v>
      </c>
    </row>
    <row r="84" spans="1:4" x14ac:dyDescent="0.8">
      <c r="A84" s="3" t="s">
        <v>67</v>
      </c>
      <c r="B84" s="3" t="s">
        <v>8</v>
      </c>
      <c r="C84" s="3" t="s">
        <v>9</v>
      </c>
      <c r="D84" s="3" t="s">
        <v>40</v>
      </c>
    </row>
    <row r="85" spans="1:4" x14ac:dyDescent="0.8">
      <c r="A85" s="3" t="s">
        <v>67</v>
      </c>
      <c r="B85" s="3" t="s">
        <v>8</v>
      </c>
      <c r="C85" s="3" t="s">
        <v>9</v>
      </c>
      <c r="D85" s="3" t="s">
        <v>40</v>
      </c>
    </row>
    <row r="86" spans="1:4" x14ac:dyDescent="0.8">
      <c r="A86" s="3" t="s">
        <v>67</v>
      </c>
      <c r="B86" s="3" t="s">
        <v>8</v>
      </c>
      <c r="C86" s="3" t="s">
        <v>9</v>
      </c>
      <c r="D86" s="3" t="s">
        <v>40</v>
      </c>
    </row>
    <row r="87" spans="1:4" x14ac:dyDescent="0.8">
      <c r="A87" s="3" t="s">
        <v>68</v>
      </c>
      <c r="B87" s="3" t="s">
        <v>8</v>
      </c>
      <c r="C87" s="3" t="s">
        <v>9</v>
      </c>
      <c r="D87" s="3" t="s">
        <v>40</v>
      </c>
    </row>
    <row r="88" spans="1:4" x14ac:dyDescent="0.8">
      <c r="A88" s="3" t="s">
        <v>68</v>
      </c>
      <c r="B88" s="3" t="s">
        <v>8</v>
      </c>
      <c r="C88" s="3" t="s">
        <v>9</v>
      </c>
      <c r="D88" s="3" t="s">
        <v>40</v>
      </c>
    </row>
    <row r="89" spans="1:4" x14ac:dyDescent="0.8">
      <c r="A89" s="3" t="s">
        <v>68</v>
      </c>
      <c r="B89" s="3" t="s">
        <v>8</v>
      </c>
      <c r="C89" s="3" t="s">
        <v>9</v>
      </c>
      <c r="D89" s="3" t="s">
        <v>40</v>
      </c>
    </row>
    <row r="90" spans="1:4" x14ac:dyDescent="0.8">
      <c r="A90" s="3" t="s">
        <v>68</v>
      </c>
      <c r="B90" s="3" t="s">
        <v>8</v>
      </c>
      <c r="C90" s="3" t="s">
        <v>9</v>
      </c>
      <c r="D90" s="3" t="s">
        <v>40</v>
      </c>
    </row>
    <row r="91" spans="1:4" x14ac:dyDescent="0.8">
      <c r="A91" s="3" t="s">
        <v>68</v>
      </c>
      <c r="B91" s="3" t="s">
        <v>8</v>
      </c>
      <c r="C91" s="3" t="s">
        <v>9</v>
      </c>
      <c r="D91" s="3" t="s">
        <v>40</v>
      </c>
    </row>
    <row r="92" spans="1:4" x14ac:dyDescent="0.8">
      <c r="A92" s="3" t="s">
        <v>68</v>
      </c>
      <c r="B92" s="3" t="s">
        <v>15</v>
      </c>
      <c r="C92" s="3" t="s">
        <v>26</v>
      </c>
      <c r="D92" s="3" t="s">
        <v>40</v>
      </c>
    </row>
    <row r="93" spans="1:4" x14ac:dyDescent="0.8">
      <c r="A93" s="3" t="s">
        <v>68</v>
      </c>
      <c r="B93" s="3" t="s">
        <v>15</v>
      </c>
      <c r="C93" s="3" t="s">
        <v>26</v>
      </c>
      <c r="D93" s="3" t="s">
        <v>40</v>
      </c>
    </row>
    <row r="94" spans="1:4" x14ac:dyDescent="0.8">
      <c r="A94" s="3" t="s">
        <v>68</v>
      </c>
      <c r="B94" s="3" t="s">
        <v>4</v>
      </c>
      <c r="C94" s="3" t="s">
        <v>26</v>
      </c>
      <c r="D94" s="3" t="s">
        <v>40</v>
      </c>
    </row>
    <row r="95" spans="1:4" x14ac:dyDescent="0.8">
      <c r="A95" s="3" t="s">
        <v>68</v>
      </c>
      <c r="B95" s="3" t="s">
        <v>4</v>
      </c>
      <c r="C95" s="3" t="s">
        <v>26</v>
      </c>
      <c r="D95" s="3" t="s">
        <v>40</v>
      </c>
    </row>
    <row r="96" spans="1:4" x14ac:dyDescent="0.8">
      <c r="A96" s="3" t="s">
        <v>68</v>
      </c>
      <c r="B96" s="3" t="s">
        <v>8</v>
      </c>
      <c r="C96" s="3" t="s">
        <v>26</v>
      </c>
      <c r="D96" s="3" t="s">
        <v>40</v>
      </c>
    </row>
    <row r="97" spans="1:4" x14ac:dyDescent="0.8">
      <c r="A97" s="3" t="s">
        <v>68</v>
      </c>
      <c r="B97" s="3" t="s">
        <v>8</v>
      </c>
      <c r="C97" s="3" t="s">
        <v>26</v>
      </c>
      <c r="D97" s="3" t="s">
        <v>40</v>
      </c>
    </row>
    <row r="98" spans="1:4" x14ac:dyDescent="0.8">
      <c r="A98" s="3" t="s">
        <v>68</v>
      </c>
      <c r="B98" s="3" t="s">
        <v>8</v>
      </c>
      <c r="C98" s="3" t="s">
        <v>26</v>
      </c>
      <c r="D98" s="3" t="s">
        <v>40</v>
      </c>
    </row>
    <row r="99" spans="1:4" x14ac:dyDescent="0.8">
      <c r="A99" s="3" t="s">
        <v>68</v>
      </c>
      <c r="B99" s="3" t="s">
        <v>8</v>
      </c>
      <c r="C99" s="3" t="s">
        <v>26</v>
      </c>
      <c r="D99" s="3" t="s">
        <v>40</v>
      </c>
    </row>
    <row r="100" spans="1:4" x14ac:dyDescent="0.8">
      <c r="A100" s="3" t="s">
        <v>67</v>
      </c>
      <c r="B100" s="3" t="s">
        <v>15</v>
      </c>
      <c r="C100" s="3" t="s">
        <v>7</v>
      </c>
      <c r="D100" s="3" t="s">
        <v>40</v>
      </c>
    </row>
    <row r="101" spans="1:4" x14ac:dyDescent="0.8">
      <c r="A101" s="3" t="s">
        <v>68</v>
      </c>
      <c r="B101" s="3" t="s">
        <v>15</v>
      </c>
      <c r="C101" s="3" t="s">
        <v>7</v>
      </c>
      <c r="D101" s="3" t="s">
        <v>40</v>
      </c>
    </row>
    <row r="102" spans="1:4" x14ac:dyDescent="0.8">
      <c r="A102" s="3" t="s">
        <v>68</v>
      </c>
      <c r="B102" s="3" t="s">
        <v>15</v>
      </c>
      <c r="C102" s="3" t="s">
        <v>7</v>
      </c>
      <c r="D102" s="3" t="s">
        <v>40</v>
      </c>
    </row>
    <row r="103" spans="1:4" x14ac:dyDescent="0.8">
      <c r="A103" s="3" t="s">
        <v>68</v>
      </c>
      <c r="B103" s="3" t="s">
        <v>15</v>
      </c>
      <c r="C103" s="3" t="s">
        <v>7</v>
      </c>
      <c r="D103" s="3" t="s">
        <v>40</v>
      </c>
    </row>
    <row r="104" spans="1:4" x14ac:dyDescent="0.8">
      <c r="A104" s="3" t="s">
        <v>68</v>
      </c>
      <c r="B104" s="3" t="s">
        <v>15</v>
      </c>
      <c r="C104" s="3" t="s">
        <v>7</v>
      </c>
      <c r="D104" s="3" t="s">
        <v>40</v>
      </c>
    </row>
    <row r="105" spans="1:4" x14ac:dyDescent="0.8">
      <c r="A105" s="3" t="s">
        <v>68</v>
      </c>
      <c r="B105" s="3" t="s">
        <v>15</v>
      </c>
      <c r="C105" s="3" t="s">
        <v>7</v>
      </c>
      <c r="D105" s="3" t="s">
        <v>40</v>
      </c>
    </row>
    <row r="106" spans="1:4" x14ac:dyDescent="0.8">
      <c r="A106" s="3" t="s">
        <v>68</v>
      </c>
      <c r="B106" s="3" t="s">
        <v>15</v>
      </c>
      <c r="C106" s="3" t="s">
        <v>7</v>
      </c>
      <c r="D106" s="3" t="s">
        <v>40</v>
      </c>
    </row>
    <row r="107" spans="1:4" x14ac:dyDescent="0.8">
      <c r="A107" s="3" t="s">
        <v>68</v>
      </c>
      <c r="B107" s="3" t="s">
        <v>15</v>
      </c>
      <c r="C107" s="3" t="s">
        <v>7</v>
      </c>
      <c r="D107" s="3" t="s">
        <v>40</v>
      </c>
    </row>
    <row r="108" spans="1:4" x14ac:dyDescent="0.8">
      <c r="A108" s="3" t="s">
        <v>68</v>
      </c>
      <c r="B108" s="3" t="s">
        <v>15</v>
      </c>
      <c r="C108" s="3" t="s">
        <v>7</v>
      </c>
      <c r="D108" s="3" t="s">
        <v>40</v>
      </c>
    </row>
    <row r="109" spans="1:4" x14ac:dyDescent="0.8">
      <c r="A109" s="3" t="s">
        <v>68</v>
      </c>
      <c r="B109" s="3" t="s">
        <v>15</v>
      </c>
      <c r="C109" s="3" t="s">
        <v>7</v>
      </c>
      <c r="D109" s="3" t="s">
        <v>40</v>
      </c>
    </row>
    <row r="110" spans="1:4" x14ac:dyDescent="0.8">
      <c r="A110" s="3" t="s">
        <v>67</v>
      </c>
      <c r="B110" s="3" t="s">
        <v>4</v>
      </c>
      <c r="C110" s="3" t="s">
        <v>7</v>
      </c>
      <c r="D110" s="3" t="s">
        <v>40</v>
      </c>
    </row>
    <row r="111" spans="1:4" x14ac:dyDescent="0.8">
      <c r="A111" s="3" t="s">
        <v>67</v>
      </c>
      <c r="B111" s="3" t="s">
        <v>4</v>
      </c>
      <c r="C111" s="3" t="s">
        <v>7</v>
      </c>
      <c r="D111" s="3" t="s">
        <v>40</v>
      </c>
    </row>
    <row r="112" spans="1:4" x14ac:dyDescent="0.8">
      <c r="A112" s="3" t="s">
        <v>68</v>
      </c>
      <c r="B112" s="3" t="s">
        <v>4</v>
      </c>
      <c r="C112" s="3" t="s">
        <v>7</v>
      </c>
      <c r="D112" s="3" t="s">
        <v>40</v>
      </c>
    </row>
    <row r="113" spans="1:4" x14ac:dyDescent="0.8">
      <c r="A113" s="3" t="s">
        <v>68</v>
      </c>
      <c r="B113" s="3" t="s">
        <v>4</v>
      </c>
      <c r="C113" s="3" t="s">
        <v>7</v>
      </c>
      <c r="D113" s="3" t="s">
        <v>40</v>
      </c>
    </row>
    <row r="114" spans="1:4" x14ac:dyDescent="0.8">
      <c r="A114" s="3" t="s">
        <v>68</v>
      </c>
      <c r="B114" s="3" t="s">
        <v>4</v>
      </c>
      <c r="C114" s="3" t="s">
        <v>7</v>
      </c>
      <c r="D114" s="3" t="s">
        <v>40</v>
      </c>
    </row>
    <row r="115" spans="1:4" x14ac:dyDescent="0.8">
      <c r="A115" s="3" t="s">
        <v>68</v>
      </c>
      <c r="B115" s="3" t="s">
        <v>4</v>
      </c>
      <c r="C115" s="3" t="s">
        <v>7</v>
      </c>
      <c r="D115" s="3" t="s">
        <v>40</v>
      </c>
    </row>
    <row r="116" spans="1:4" x14ac:dyDescent="0.8">
      <c r="A116" s="3" t="s">
        <v>68</v>
      </c>
      <c r="B116" s="3" t="s">
        <v>4</v>
      </c>
      <c r="C116" s="3" t="s">
        <v>7</v>
      </c>
      <c r="D116" s="3" t="s">
        <v>40</v>
      </c>
    </row>
    <row r="117" spans="1:4" x14ac:dyDescent="0.8">
      <c r="A117" s="3" t="s">
        <v>68</v>
      </c>
      <c r="B117" s="3" t="s">
        <v>4</v>
      </c>
      <c r="C117" s="3" t="s">
        <v>7</v>
      </c>
      <c r="D117" s="3" t="s">
        <v>40</v>
      </c>
    </row>
    <row r="118" spans="1:4" x14ac:dyDescent="0.8">
      <c r="A118" s="3" t="s">
        <v>68</v>
      </c>
      <c r="B118" s="3" t="s">
        <v>4</v>
      </c>
      <c r="C118" s="3" t="s">
        <v>7</v>
      </c>
      <c r="D118" s="3" t="s">
        <v>40</v>
      </c>
    </row>
    <row r="119" spans="1:4" x14ac:dyDescent="0.8">
      <c r="A119" s="3" t="s">
        <v>68</v>
      </c>
      <c r="B119" s="3" t="s">
        <v>4</v>
      </c>
      <c r="C119" s="3" t="s">
        <v>7</v>
      </c>
      <c r="D119" s="3" t="s">
        <v>40</v>
      </c>
    </row>
    <row r="120" spans="1:4" x14ac:dyDescent="0.8">
      <c r="A120" s="3" t="s">
        <v>68</v>
      </c>
      <c r="B120" s="3" t="s">
        <v>4</v>
      </c>
      <c r="C120" s="3" t="s">
        <v>7</v>
      </c>
      <c r="D120" s="3" t="s">
        <v>40</v>
      </c>
    </row>
    <row r="121" spans="1:4" x14ac:dyDescent="0.8">
      <c r="A121" s="3" t="s">
        <v>68</v>
      </c>
      <c r="B121" s="3" t="s">
        <v>4</v>
      </c>
      <c r="C121" s="3" t="s">
        <v>7</v>
      </c>
      <c r="D121" s="3" t="s">
        <v>40</v>
      </c>
    </row>
    <row r="122" spans="1:4" x14ac:dyDescent="0.8">
      <c r="A122" s="3" t="s">
        <v>68</v>
      </c>
      <c r="B122" s="3" t="s">
        <v>4</v>
      </c>
      <c r="C122" s="3" t="s">
        <v>7</v>
      </c>
      <c r="D122" s="3" t="s">
        <v>40</v>
      </c>
    </row>
    <row r="123" spans="1:4" x14ac:dyDescent="0.8">
      <c r="A123" s="3" t="s">
        <v>68</v>
      </c>
      <c r="B123" s="3" t="s">
        <v>4</v>
      </c>
      <c r="C123" s="3" t="s">
        <v>7</v>
      </c>
      <c r="D123" s="3" t="s">
        <v>40</v>
      </c>
    </row>
    <row r="124" spans="1:4" x14ac:dyDescent="0.8">
      <c r="A124" s="3" t="s">
        <v>68</v>
      </c>
      <c r="B124" s="3" t="s">
        <v>4</v>
      </c>
      <c r="C124" s="3" t="s">
        <v>7</v>
      </c>
      <c r="D124" s="3" t="s">
        <v>40</v>
      </c>
    </row>
    <row r="125" spans="1:4" x14ac:dyDescent="0.8">
      <c r="A125" s="3" t="s">
        <v>68</v>
      </c>
      <c r="B125" s="3" t="s">
        <v>4</v>
      </c>
      <c r="C125" s="3" t="s">
        <v>7</v>
      </c>
      <c r="D125" s="3" t="s">
        <v>40</v>
      </c>
    </row>
    <row r="126" spans="1:4" x14ac:dyDescent="0.8">
      <c r="A126" s="3" t="s">
        <v>68</v>
      </c>
      <c r="B126" s="3" t="s">
        <v>4</v>
      </c>
      <c r="C126" s="3" t="s">
        <v>7</v>
      </c>
      <c r="D126" s="3" t="s">
        <v>40</v>
      </c>
    </row>
    <row r="127" spans="1:4" x14ac:dyDescent="0.8">
      <c r="A127" s="3" t="s">
        <v>68</v>
      </c>
      <c r="B127" s="3" t="s">
        <v>4</v>
      </c>
      <c r="C127" s="3" t="s">
        <v>7</v>
      </c>
      <c r="D127" s="3" t="s">
        <v>40</v>
      </c>
    </row>
    <row r="128" spans="1:4" x14ac:dyDescent="0.8">
      <c r="A128" s="3" t="s">
        <v>67</v>
      </c>
      <c r="B128" s="3" t="s">
        <v>8</v>
      </c>
      <c r="C128" s="3" t="s">
        <v>7</v>
      </c>
      <c r="D128" s="3" t="s">
        <v>40</v>
      </c>
    </row>
    <row r="129" spans="1:4" x14ac:dyDescent="0.8">
      <c r="A129" s="3" t="s">
        <v>68</v>
      </c>
      <c r="B129" s="3" t="s">
        <v>8</v>
      </c>
      <c r="C129" s="3" t="s">
        <v>7</v>
      </c>
      <c r="D129" s="3" t="s">
        <v>40</v>
      </c>
    </row>
    <row r="130" spans="1:4" x14ac:dyDescent="0.8">
      <c r="A130" s="3" t="s">
        <v>68</v>
      </c>
      <c r="B130" s="3" t="s">
        <v>8</v>
      </c>
      <c r="C130" s="3" t="s">
        <v>7</v>
      </c>
      <c r="D130" s="3" t="s">
        <v>40</v>
      </c>
    </row>
    <row r="131" spans="1:4" x14ac:dyDescent="0.8">
      <c r="A131" s="3" t="s">
        <v>68</v>
      </c>
      <c r="B131" s="3" t="s">
        <v>8</v>
      </c>
      <c r="C131" s="3" t="s">
        <v>7</v>
      </c>
      <c r="D131" s="3" t="s">
        <v>40</v>
      </c>
    </row>
    <row r="132" spans="1:4" x14ac:dyDescent="0.8">
      <c r="A132" s="3" t="s">
        <v>68</v>
      </c>
      <c r="B132" s="3" t="s">
        <v>8</v>
      </c>
      <c r="C132" s="3" t="s">
        <v>7</v>
      </c>
      <c r="D132" s="3" t="s">
        <v>40</v>
      </c>
    </row>
    <row r="133" spans="1:4" x14ac:dyDescent="0.8">
      <c r="A133" s="3" t="s">
        <v>68</v>
      </c>
      <c r="B133" s="3" t="s">
        <v>15</v>
      </c>
      <c r="C133" s="3" t="s">
        <v>12</v>
      </c>
      <c r="D133" s="3" t="s">
        <v>40</v>
      </c>
    </row>
    <row r="134" spans="1:4" x14ac:dyDescent="0.8">
      <c r="A134" s="3" t="s">
        <v>67</v>
      </c>
      <c r="B134" s="3" t="s">
        <v>15</v>
      </c>
      <c r="C134" s="3" t="s">
        <v>12</v>
      </c>
      <c r="D134" s="3" t="s">
        <v>40</v>
      </c>
    </row>
    <row r="135" spans="1:4" x14ac:dyDescent="0.8">
      <c r="A135" s="3" t="s">
        <v>68</v>
      </c>
      <c r="B135" s="3" t="s">
        <v>15</v>
      </c>
      <c r="C135" s="3" t="s">
        <v>12</v>
      </c>
      <c r="D135" s="3" t="s">
        <v>40</v>
      </c>
    </row>
    <row r="136" spans="1:4" x14ac:dyDescent="0.8">
      <c r="A136" s="3" t="s">
        <v>68</v>
      </c>
      <c r="B136" s="3" t="s">
        <v>15</v>
      </c>
      <c r="C136" s="3" t="s">
        <v>12</v>
      </c>
      <c r="D136" s="3" t="s">
        <v>40</v>
      </c>
    </row>
    <row r="137" spans="1:4" x14ac:dyDescent="0.8">
      <c r="A137" s="3" t="s">
        <v>68</v>
      </c>
      <c r="B137" s="3" t="s">
        <v>15</v>
      </c>
      <c r="C137" s="3" t="s">
        <v>12</v>
      </c>
      <c r="D137" s="3" t="s">
        <v>40</v>
      </c>
    </row>
    <row r="138" spans="1:4" x14ac:dyDescent="0.8">
      <c r="A138" s="3" t="s">
        <v>68</v>
      </c>
      <c r="B138" s="3" t="s">
        <v>15</v>
      </c>
      <c r="C138" s="3" t="s">
        <v>12</v>
      </c>
      <c r="D138" s="3" t="s">
        <v>40</v>
      </c>
    </row>
    <row r="139" spans="1:4" x14ac:dyDescent="0.8">
      <c r="A139" s="3" t="s">
        <v>68</v>
      </c>
      <c r="B139" s="3" t="s">
        <v>15</v>
      </c>
      <c r="C139" s="3" t="s">
        <v>12</v>
      </c>
      <c r="D139" s="3" t="s">
        <v>40</v>
      </c>
    </row>
    <row r="140" spans="1:4" x14ac:dyDescent="0.8">
      <c r="A140" s="3" t="s">
        <v>68</v>
      </c>
      <c r="B140" s="3" t="s">
        <v>15</v>
      </c>
      <c r="C140" s="3" t="s">
        <v>12</v>
      </c>
      <c r="D140" s="3" t="s">
        <v>40</v>
      </c>
    </row>
    <row r="141" spans="1:4" x14ac:dyDescent="0.8">
      <c r="A141" s="3" t="s">
        <v>68</v>
      </c>
      <c r="B141" s="3" t="s">
        <v>15</v>
      </c>
      <c r="C141" s="3" t="s">
        <v>12</v>
      </c>
      <c r="D141" s="3" t="s">
        <v>40</v>
      </c>
    </row>
    <row r="142" spans="1:4" x14ac:dyDescent="0.8">
      <c r="A142" s="3" t="s">
        <v>68</v>
      </c>
      <c r="B142" s="3" t="s">
        <v>15</v>
      </c>
      <c r="C142" s="3" t="s">
        <v>12</v>
      </c>
      <c r="D142" s="3" t="s">
        <v>40</v>
      </c>
    </row>
    <row r="143" spans="1:4" x14ac:dyDescent="0.8">
      <c r="A143" s="3" t="s">
        <v>67</v>
      </c>
      <c r="B143" s="3" t="s">
        <v>15</v>
      </c>
      <c r="C143" s="3" t="s">
        <v>12</v>
      </c>
      <c r="D143" s="3" t="s">
        <v>40</v>
      </c>
    </row>
    <row r="144" spans="1:4" x14ac:dyDescent="0.8">
      <c r="A144" s="3" t="s">
        <v>68</v>
      </c>
      <c r="B144" s="3" t="s">
        <v>15</v>
      </c>
      <c r="C144" s="3" t="s">
        <v>12</v>
      </c>
      <c r="D144" s="3" t="s">
        <v>40</v>
      </c>
    </row>
    <row r="145" spans="1:4" x14ac:dyDescent="0.8">
      <c r="A145" s="3" t="s">
        <v>68</v>
      </c>
      <c r="B145" s="3" t="s">
        <v>15</v>
      </c>
      <c r="C145" s="3" t="s">
        <v>12</v>
      </c>
      <c r="D145" s="3" t="s">
        <v>40</v>
      </c>
    </row>
    <row r="146" spans="1:4" x14ac:dyDescent="0.8">
      <c r="A146" s="3" t="s">
        <v>68</v>
      </c>
      <c r="B146" s="3" t="s">
        <v>15</v>
      </c>
      <c r="C146" s="3" t="s">
        <v>12</v>
      </c>
      <c r="D146" s="3" t="s">
        <v>40</v>
      </c>
    </row>
    <row r="147" spans="1:4" x14ac:dyDescent="0.8">
      <c r="A147" s="3" t="s">
        <v>68</v>
      </c>
      <c r="B147" s="3" t="s">
        <v>15</v>
      </c>
      <c r="C147" s="3" t="s">
        <v>12</v>
      </c>
      <c r="D147" s="3" t="s">
        <v>40</v>
      </c>
    </row>
    <row r="148" spans="1:4" x14ac:dyDescent="0.8">
      <c r="A148" s="3" t="s">
        <v>67</v>
      </c>
      <c r="B148" s="3" t="s">
        <v>15</v>
      </c>
      <c r="C148" s="3" t="s">
        <v>12</v>
      </c>
      <c r="D148" s="3" t="s">
        <v>40</v>
      </c>
    </row>
    <row r="149" spans="1:4" x14ac:dyDescent="0.8">
      <c r="A149" s="3" t="s">
        <v>68</v>
      </c>
      <c r="B149" s="3" t="s">
        <v>15</v>
      </c>
      <c r="C149" s="3" t="s">
        <v>12</v>
      </c>
      <c r="D149" s="3" t="s">
        <v>40</v>
      </c>
    </row>
    <row r="150" spans="1:4" x14ac:dyDescent="0.8">
      <c r="A150" s="3" t="s">
        <v>68</v>
      </c>
      <c r="B150" s="3" t="s">
        <v>15</v>
      </c>
      <c r="C150" s="3" t="s">
        <v>12</v>
      </c>
      <c r="D150" s="3" t="s">
        <v>40</v>
      </c>
    </row>
    <row r="151" spans="1:4" x14ac:dyDescent="0.8">
      <c r="A151" s="3" t="s">
        <v>68</v>
      </c>
      <c r="B151" s="3" t="s">
        <v>15</v>
      </c>
      <c r="C151" s="3" t="s">
        <v>12</v>
      </c>
      <c r="D151" s="3" t="s">
        <v>40</v>
      </c>
    </row>
    <row r="152" spans="1:4" x14ac:dyDescent="0.8">
      <c r="A152" s="3" t="s">
        <v>68</v>
      </c>
      <c r="B152" s="3" t="s">
        <v>15</v>
      </c>
      <c r="C152" s="3" t="s">
        <v>12</v>
      </c>
      <c r="D152" s="3" t="s">
        <v>40</v>
      </c>
    </row>
    <row r="153" spans="1:4" x14ac:dyDescent="0.8">
      <c r="A153" s="3" t="s">
        <v>68</v>
      </c>
      <c r="B153" s="3" t="s">
        <v>15</v>
      </c>
      <c r="C153" s="3" t="s">
        <v>12</v>
      </c>
      <c r="D153" s="3" t="s">
        <v>40</v>
      </c>
    </row>
    <row r="154" spans="1:4" x14ac:dyDescent="0.8">
      <c r="A154" s="3" t="s">
        <v>68</v>
      </c>
      <c r="B154" s="3" t="s">
        <v>15</v>
      </c>
      <c r="C154" s="3" t="s">
        <v>12</v>
      </c>
      <c r="D154" s="3" t="s">
        <v>40</v>
      </c>
    </row>
    <row r="155" spans="1:4" x14ac:dyDescent="0.8">
      <c r="A155" s="3" t="s">
        <v>67</v>
      </c>
      <c r="B155" s="3" t="s">
        <v>4</v>
      </c>
      <c r="C155" s="3" t="s">
        <v>12</v>
      </c>
      <c r="D155" s="3" t="s">
        <v>40</v>
      </c>
    </row>
    <row r="156" spans="1:4" x14ac:dyDescent="0.8">
      <c r="A156" s="3" t="s">
        <v>68</v>
      </c>
      <c r="B156" s="3" t="s">
        <v>4</v>
      </c>
      <c r="C156" s="3" t="s">
        <v>12</v>
      </c>
      <c r="D156" s="3" t="s">
        <v>40</v>
      </c>
    </row>
    <row r="157" spans="1:4" x14ac:dyDescent="0.8">
      <c r="A157" s="3" t="s">
        <v>68</v>
      </c>
      <c r="B157" s="3" t="s">
        <v>4</v>
      </c>
      <c r="C157" s="3" t="s">
        <v>12</v>
      </c>
      <c r="D157" s="3" t="s">
        <v>40</v>
      </c>
    </row>
    <row r="158" spans="1:4" x14ac:dyDescent="0.8">
      <c r="A158" s="3" t="s">
        <v>68</v>
      </c>
      <c r="B158" s="3" t="s">
        <v>4</v>
      </c>
      <c r="C158" s="3" t="s">
        <v>12</v>
      </c>
      <c r="D158" s="3" t="s">
        <v>40</v>
      </c>
    </row>
    <row r="159" spans="1:4" x14ac:dyDescent="0.8">
      <c r="A159" s="3" t="s">
        <v>68</v>
      </c>
      <c r="B159" s="3" t="s">
        <v>4</v>
      </c>
      <c r="C159" s="3" t="s">
        <v>12</v>
      </c>
      <c r="D159" s="3" t="s">
        <v>40</v>
      </c>
    </row>
    <row r="160" spans="1:4" x14ac:dyDescent="0.8">
      <c r="A160" s="3" t="s">
        <v>68</v>
      </c>
      <c r="B160" s="3" t="s">
        <v>4</v>
      </c>
      <c r="C160" s="3" t="s">
        <v>12</v>
      </c>
      <c r="D160" s="3" t="s">
        <v>40</v>
      </c>
    </row>
    <row r="161" spans="1:4" x14ac:dyDescent="0.8">
      <c r="A161" s="3" t="s">
        <v>68</v>
      </c>
      <c r="B161" s="3" t="s">
        <v>4</v>
      </c>
      <c r="C161" s="3" t="s">
        <v>12</v>
      </c>
      <c r="D161" s="3" t="s">
        <v>40</v>
      </c>
    </row>
    <row r="162" spans="1:4" x14ac:dyDescent="0.8">
      <c r="A162" s="3" t="s">
        <v>68</v>
      </c>
      <c r="B162" s="3" t="s">
        <v>4</v>
      </c>
      <c r="C162" s="3" t="s">
        <v>12</v>
      </c>
      <c r="D162" s="3" t="s">
        <v>40</v>
      </c>
    </row>
    <row r="163" spans="1:4" x14ac:dyDescent="0.8">
      <c r="A163" s="3" t="s">
        <v>68</v>
      </c>
      <c r="B163" s="3" t="s">
        <v>4</v>
      </c>
      <c r="C163" s="3" t="s">
        <v>12</v>
      </c>
      <c r="D163" s="3" t="s">
        <v>40</v>
      </c>
    </row>
    <row r="164" spans="1:4" x14ac:dyDescent="0.8">
      <c r="A164" s="3" t="s">
        <v>68</v>
      </c>
      <c r="B164" s="3" t="s">
        <v>4</v>
      </c>
      <c r="C164" s="3" t="s">
        <v>12</v>
      </c>
      <c r="D164" s="3" t="s">
        <v>40</v>
      </c>
    </row>
    <row r="165" spans="1:4" x14ac:dyDescent="0.8">
      <c r="A165" s="3" t="s">
        <v>68</v>
      </c>
      <c r="B165" s="3" t="s">
        <v>4</v>
      </c>
      <c r="C165" s="3" t="s">
        <v>12</v>
      </c>
      <c r="D165" s="3" t="s">
        <v>40</v>
      </c>
    </row>
    <row r="166" spans="1:4" x14ac:dyDescent="0.8">
      <c r="A166" s="3" t="s">
        <v>68</v>
      </c>
      <c r="B166" s="3" t="s">
        <v>4</v>
      </c>
      <c r="C166" s="3" t="s">
        <v>12</v>
      </c>
      <c r="D166" s="3" t="s">
        <v>40</v>
      </c>
    </row>
    <row r="167" spans="1:4" x14ac:dyDescent="0.8">
      <c r="A167" s="3" t="s">
        <v>68</v>
      </c>
      <c r="B167" s="3" t="s">
        <v>4</v>
      </c>
      <c r="C167" s="3" t="s">
        <v>12</v>
      </c>
      <c r="D167" s="3" t="s">
        <v>40</v>
      </c>
    </row>
    <row r="168" spans="1:4" x14ac:dyDescent="0.8">
      <c r="A168" s="3" t="s">
        <v>68</v>
      </c>
      <c r="B168" s="3" t="s">
        <v>4</v>
      </c>
      <c r="C168" s="3" t="s">
        <v>12</v>
      </c>
      <c r="D168" s="3" t="s">
        <v>40</v>
      </c>
    </row>
    <row r="169" spans="1:4" x14ac:dyDescent="0.8">
      <c r="A169" s="3" t="s">
        <v>68</v>
      </c>
      <c r="B169" s="3" t="s">
        <v>4</v>
      </c>
      <c r="C169" s="3" t="s">
        <v>12</v>
      </c>
      <c r="D169" s="3" t="s">
        <v>40</v>
      </c>
    </row>
    <row r="170" spans="1:4" x14ac:dyDescent="0.8">
      <c r="A170" s="3" t="s">
        <v>68</v>
      </c>
      <c r="B170" s="3" t="s">
        <v>4</v>
      </c>
      <c r="C170" s="3" t="s">
        <v>12</v>
      </c>
      <c r="D170" s="3" t="s">
        <v>40</v>
      </c>
    </row>
    <row r="171" spans="1:4" x14ac:dyDescent="0.8">
      <c r="A171" s="3" t="s">
        <v>68</v>
      </c>
      <c r="B171" s="3" t="s">
        <v>4</v>
      </c>
      <c r="C171" s="3" t="s">
        <v>12</v>
      </c>
      <c r="D171" s="3" t="s">
        <v>40</v>
      </c>
    </row>
    <row r="172" spans="1:4" x14ac:dyDescent="0.8">
      <c r="A172" s="3" t="s">
        <v>68</v>
      </c>
      <c r="B172" s="3" t="s">
        <v>4</v>
      </c>
      <c r="C172" s="3" t="s">
        <v>12</v>
      </c>
      <c r="D172" s="3" t="s">
        <v>40</v>
      </c>
    </row>
    <row r="173" spans="1:4" x14ac:dyDescent="0.8">
      <c r="A173" s="3" t="s">
        <v>68</v>
      </c>
      <c r="B173" s="3" t="s">
        <v>4</v>
      </c>
      <c r="C173" s="3" t="s">
        <v>12</v>
      </c>
      <c r="D173" s="3" t="s">
        <v>40</v>
      </c>
    </row>
    <row r="174" spans="1:4" x14ac:dyDescent="0.8">
      <c r="A174" s="3" t="s">
        <v>68</v>
      </c>
      <c r="B174" s="3" t="s">
        <v>4</v>
      </c>
      <c r="C174" s="3" t="s">
        <v>12</v>
      </c>
      <c r="D174" s="3" t="s">
        <v>40</v>
      </c>
    </row>
    <row r="175" spans="1:4" x14ac:dyDescent="0.8">
      <c r="A175" s="3" t="s">
        <v>68</v>
      </c>
      <c r="B175" s="3" t="s">
        <v>4</v>
      </c>
      <c r="C175" s="3" t="s">
        <v>12</v>
      </c>
      <c r="D175" s="3" t="s">
        <v>40</v>
      </c>
    </row>
    <row r="176" spans="1:4" x14ac:dyDescent="0.8">
      <c r="A176" s="3" t="s">
        <v>68</v>
      </c>
      <c r="B176" s="3" t="s">
        <v>4</v>
      </c>
      <c r="C176" s="3" t="s">
        <v>12</v>
      </c>
      <c r="D176" s="3" t="s">
        <v>40</v>
      </c>
    </row>
    <row r="177" spans="1:4" x14ac:dyDescent="0.8">
      <c r="A177" s="3" t="s">
        <v>68</v>
      </c>
      <c r="B177" s="3" t="s">
        <v>4</v>
      </c>
      <c r="C177" s="3" t="s">
        <v>12</v>
      </c>
      <c r="D177" s="3" t="s">
        <v>40</v>
      </c>
    </row>
    <row r="178" spans="1:4" x14ac:dyDescent="0.8">
      <c r="A178" s="3" t="s">
        <v>68</v>
      </c>
      <c r="B178" s="3" t="s">
        <v>4</v>
      </c>
      <c r="C178" s="3" t="s">
        <v>12</v>
      </c>
      <c r="D178" s="3" t="s">
        <v>40</v>
      </c>
    </row>
    <row r="179" spans="1:4" x14ac:dyDescent="0.8">
      <c r="A179" s="3" t="s">
        <v>67</v>
      </c>
      <c r="B179" s="3" t="s">
        <v>8</v>
      </c>
      <c r="C179" s="3" t="s">
        <v>12</v>
      </c>
      <c r="D179" s="3" t="s">
        <v>40</v>
      </c>
    </row>
    <row r="180" spans="1:4" x14ac:dyDescent="0.8">
      <c r="A180" s="3" t="s">
        <v>67</v>
      </c>
      <c r="B180" s="3" t="s">
        <v>8</v>
      </c>
      <c r="C180" s="3" t="s">
        <v>12</v>
      </c>
      <c r="D180" s="3" t="s">
        <v>40</v>
      </c>
    </row>
    <row r="181" spans="1:4" x14ac:dyDescent="0.8">
      <c r="A181" s="3" t="s">
        <v>67</v>
      </c>
      <c r="B181" s="3" t="s">
        <v>8</v>
      </c>
      <c r="C181" s="3" t="s">
        <v>12</v>
      </c>
      <c r="D181" s="3" t="s">
        <v>40</v>
      </c>
    </row>
    <row r="182" spans="1:4" x14ac:dyDescent="0.8">
      <c r="A182" s="3" t="s">
        <v>68</v>
      </c>
      <c r="B182" s="3" t="s">
        <v>8</v>
      </c>
      <c r="C182" s="3" t="s">
        <v>12</v>
      </c>
      <c r="D182" s="3" t="s">
        <v>40</v>
      </c>
    </row>
    <row r="183" spans="1:4" x14ac:dyDescent="0.8">
      <c r="A183" s="3" t="s">
        <v>68</v>
      </c>
      <c r="B183" s="3" t="s">
        <v>8</v>
      </c>
      <c r="C183" s="3" t="s">
        <v>12</v>
      </c>
      <c r="D183" s="3" t="s">
        <v>40</v>
      </c>
    </row>
    <row r="184" spans="1:4" x14ac:dyDescent="0.8">
      <c r="A184" s="3" t="s">
        <v>68</v>
      </c>
      <c r="B184" s="3" t="s">
        <v>8</v>
      </c>
      <c r="C184" s="3" t="s">
        <v>12</v>
      </c>
      <c r="D184" s="3" t="s">
        <v>40</v>
      </c>
    </row>
    <row r="185" spans="1:4" x14ac:dyDescent="0.8">
      <c r="A185" s="3" t="s">
        <v>68</v>
      </c>
      <c r="B185" s="3" t="s">
        <v>8</v>
      </c>
      <c r="C185" s="3" t="s">
        <v>12</v>
      </c>
      <c r="D185" s="3" t="s">
        <v>40</v>
      </c>
    </row>
    <row r="186" spans="1:4" x14ac:dyDescent="0.8">
      <c r="A186" s="3" t="s">
        <v>68</v>
      </c>
      <c r="B186" s="3" t="s">
        <v>8</v>
      </c>
      <c r="C186" s="3" t="s">
        <v>12</v>
      </c>
      <c r="D186" s="3" t="s">
        <v>40</v>
      </c>
    </row>
    <row r="187" spans="1:4" x14ac:dyDescent="0.8">
      <c r="A187" s="3" t="s">
        <v>68</v>
      </c>
      <c r="B187" s="3" t="s">
        <v>8</v>
      </c>
      <c r="C187" s="3" t="s">
        <v>12</v>
      </c>
      <c r="D187" s="3" t="s">
        <v>40</v>
      </c>
    </row>
    <row r="188" spans="1:4" x14ac:dyDescent="0.8">
      <c r="A188" s="3" t="s">
        <v>68</v>
      </c>
      <c r="B188" s="3" t="s">
        <v>8</v>
      </c>
      <c r="C188" s="3" t="s">
        <v>12</v>
      </c>
      <c r="D188" s="3" t="s">
        <v>40</v>
      </c>
    </row>
    <row r="189" spans="1:4" x14ac:dyDescent="0.8">
      <c r="A189" s="3" t="s">
        <v>68</v>
      </c>
      <c r="B189" s="3" t="s">
        <v>8</v>
      </c>
      <c r="C189" s="3" t="s">
        <v>12</v>
      </c>
      <c r="D189" s="3" t="s">
        <v>40</v>
      </c>
    </row>
    <row r="190" spans="1:4" x14ac:dyDescent="0.8">
      <c r="A190" s="3" t="s">
        <v>68</v>
      </c>
      <c r="B190" s="3" t="s">
        <v>8</v>
      </c>
      <c r="C190" s="3" t="s">
        <v>12</v>
      </c>
      <c r="D190" s="3" t="s">
        <v>40</v>
      </c>
    </row>
    <row r="191" spans="1:4" x14ac:dyDescent="0.8">
      <c r="A191" s="3" t="s">
        <v>68</v>
      </c>
      <c r="B191" s="3" t="s">
        <v>8</v>
      </c>
      <c r="C191" s="3" t="s">
        <v>12</v>
      </c>
      <c r="D191" s="3" t="s">
        <v>40</v>
      </c>
    </row>
    <row r="192" spans="1:4" x14ac:dyDescent="0.8">
      <c r="A192" s="3" t="s">
        <v>68</v>
      </c>
      <c r="B192" s="3" t="s">
        <v>8</v>
      </c>
      <c r="C192" s="3" t="s">
        <v>12</v>
      </c>
      <c r="D192" s="3" t="s">
        <v>40</v>
      </c>
    </row>
    <row r="193" spans="1:4" x14ac:dyDescent="0.8">
      <c r="A193" s="3" t="s">
        <v>68</v>
      </c>
      <c r="B193" s="3" t="s">
        <v>8</v>
      </c>
      <c r="C193" s="3" t="s">
        <v>12</v>
      </c>
      <c r="D193" s="3" t="s">
        <v>40</v>
      </c>
    </row>
    <row r="194" spans="1:4" x14ac:dyDescent="0.8">
      <c r="A194" s="3" t="s">
        <v>68</v>
      </c>
      <c r="B194" s="3" t="s">
        <v>8</v>
      </c>
      <c r="C194" s="3" t="s">
        <v>12</v>
      </c>
      <c r="D194" s="3" t="s">
        <v>40</v>
      </c>
    </row>
    <row r="195" spans="1:4" x14ac:dyDescent="0.8">
      <c r="A195" s="3" t="s">
        <v>68</v>
      </c>
      <c r="B195" s="3" t="s">
        <v>8</v>
      </c>
      <c r="C195" s="3" t="s">
        <v>12</v>
      </c>
      <c r="D195" s="3" t="s">
        <v>40</v>
      </c>
    </row>
    <row r="196" spans="1:4" x14ac:dyDescent="0.8">
      <c r="A196" s="3" t="s">
        <v>68</v>
      </c>
      <c r="B196" s="3" t="s">
        <v>8</v>
      </c>
      <c r="C196" s="3" t="s">
        <v>12</v>
      </c>
      <c r="D196" s="3" t="s">
        <v>40</v>
      </c>
    </row>
    <row r="197" spans="1:4" x14ac:dyDescent="0.8">
      <c r="A197" s="3" t="s">
        <v>68</v>
      </c>
      <c r="B197" s="3" t="s">
        <v>8</v>
      </c>
      <c r="C197" s="3" t="s">
        <v>12</v>
      </c>
      <c r="D197" s="3" t="s">
        <v>40</v>
      </c>
    </row>
    <row r="198" spans="1:4" x14ac:dyDescent="0.8">
      <c r="A198" s="3" t="s">
        <v>68</v>
      </c>
      <c r="B198" s="3" t="s">
        <v>8</v>
      </c>
      <c r="C198" s="3" t="s">
        <v>12</v>
      </c>
      <c r="D198" s="3" t="s">
        <v>40</v>
      </c>
    </row>
    <row r="199" spans="1:4" x14ac:dyDescent="0.8">
      <c r="A199" s="3" t="s">
        <v>68</v>
      </c>
      <c r="B199" s="3" t="s">
        <v>8</v>
      </c>
      <c r="C199" s="3" t="s">
        <v>12</v>
      </c>
      <c r="D199" s="3" t="s">
        <v>40</v>
      </c>
    </row>
    <row r="200" spans="1:4" x14ac:dyDescent="0.8">
      <c r="A200" s="3" t="s">
        <v>68</v>
      </c>
      <c r="B200" s="3" t="s">
        <v>8</v>
      </c>
      <c r="C200" s="3" t="s">
        <v>12</v>
      </c>
      <c r="D200" s="3" t="s">
        <v>40</v>
      </c>
    </row>
    <row r="201" spans="1:4" x14ac:dyDescent="0.8">
      <c r="A201" s="3" t="s">
        <v>68</v>
      </c>
      <c r="B201" s="3" t="s">
        <v>8</v>
      </c>
      <c r="C201" s="3" t="s">
        <v>12</v>
      </c>
      <c r="D201" s="3" t="s">
        <v>40</v>
      </c>
    </row>
    <row r="202" spans="1:4" x14ac:dyDescent="0.8">
      <c r="A202" s="3" t="s">
        <v>68</v>
      </c>
      <c r="B202" s="3" t="s">
        <v>8</v>
      </c>
      <c r="C202" s="3" t="s">
        <v>12</v>
      </c>
      <c r="D202" s="3" t="s">
        <v>40</v>
      </c>
    </row>
    <row r="203" spans="1:4" x14ac:dyDescent="0.8">
      <c r="A203" s="3" t="s">
        <v>68</v>
      </c>
      <c r="B203" s="3" t="s">
        <v>8</v>
      </c>
      <c r="C203" s="3" t="s">
        <v>12</v>
      </c>
      <c r="D203" s="3" t="s">
        <v>40</v>
      </c>
    </row>
    <row r="204" spans="1:4" x14ac:dyDescent="0.8">
      <c r="A204" s="3" t="s">
        <v>68</v>
      </c>
      <c r="B204" s="3" t="s">
        <v>8</v>
      </c>
      <c r="C204" s="3" t="s">
        <v>12</v>
      </c>
      <c r="D204" s="3" t="s">
        <v>40</v>
      </c>
    </row>
    <row r="205" spans="1:4" x14ac:dyDescent="0.8">
      <c r="A205" s="3" t="s">
        <v>68</v>
      </c>
      <c r="B205" s="3" t="s">
        <v>8</v>
      </c>
      <c r="C205" s="3" t="s">
        <v>12</v>
      </c>
      <c r="D205" s="3" t="s">
        <v>40</v>
      </c>
    </row>
    <row r="206" spans="1:4" x14ac:dyDescent="0.8">
      <c r="A206" s="3" t="s">
        <v>68</v>
      </c>
      <c r="B206" s="3" t="s">
        <v>4</v>
      </c>
      <c r="C206" s="3" t="s">
        <v>38</v>
      </c>
      <c r="D206" s="3" t="s">
        <v>40</v>
      </c>
    </row>
    <row r="207" spans="1:4" x14ac:dyDescent="0.8">
      <c r="A207" s="3" t="s">
        <v>68</v>
      </c>
      <c r="B207" s="3" t="s">
        <v>15</v>
      </c>
      <c r="C207" s="3" t="s">
        <v>37</v>
      </c>
      <c r="D207" s="3" t="s">
        <v>40</v>
      </c>
    </row>
    <row r="208" spans="1:4" x14ac:dyDescent="0.8">
      <c r="A208" s="3" t="s">
        <v>68</v>
      </c>
      <c r="B208" s="3" t="s">
        <v>15</v>
      </c>
      <c r="C208" s="3" t="s">
        <v>10</v>
      </c>
      <c r="D208" s="3" t="s">
        <v>40</v>
      </c>
    </row>
    <row r="209" spans="1:4" x14ac:dyDescent="0.8">
      <c r="A209" s="3" t="s">
        <v>68</v>
      </c>
      <c r="B209" s="3" t="s">
        <v>15</v>
      </c>
      <c r="C209" s="3" t="s">
        <v>10</v>
      </c>
      <c r="D209" s="3" t="s">
        <v>40</v>
      </c>
    </row>
    <row r="210" spans="1:4" x14ac:dyDescent="0.8">
      <c r="A210" s="3" t="s">
        <v>67</v>
      </c>
      <c r="B210" s="3" t="s">
        <v>4</v>
      </c>
      <c r="C210" s="3" t="s">
        <v>10</v>
      </c>
      <c r="D210" s="3" t="s">
        <v>40</v>
      </c>
    </row>
    <row r="211" spans="1:4" x14ac:dyDescent="0.8">
      <c r="A211" s="3" t="s">
        <v>68</v>
      </c>
      <c r="B211" s="3" t="s">
        <v>4</v>
      </c>
      <c r="C211" s="3" t="s">
        <v>10</v>
      </c>
      <c r="D211" s="3" t="s">
        <v>40</v>
      </c>
    </row>
    <row r="212" spans="1:4" x14ac:dyDescent="0.8">
      <c r="A212" s="3" t="s">
        <v>68</v>
      </c>
      <c r="B212" s="3" t="s">
        <v>4</v>
      </c>
      <c r="C212" s="3" t="s">
        <v>10</v>
      </c>
      <c r="D212" s="3" t="s">
        <v>40</v>
      </c>
    </row>
    <row r="213" spans="1:4" x14ac:dyDescent="0.8">
      <c r="A213" s="3" t="s">
        <v>68</v>
      </c>
      <c r="B213" s="3" t="s">
        <v>4</v>
      </c>
      <c r="C213" s="3" t="s">
        <v>10</v>
      </c>
      <c r="D213" s="3" t="s">
        <v>40</v>
      </c>
    </row>
    <row r="214" spans="1:4" x14ac:dyDescent="0.8">
      <c r="A214" s="3" t="s">
        <v>68</v>
      </c>
      <c r="B214" s="3" t="s">
        <v>4</v>
      </c>
      <c r="C214" s="3" t="s">
        <v>10</v>
      </c>
      <c r="D214" s="3" t="s">
        <v>40</v>
      </c>
    </row>
    <row r="215" spans="1:4" x14ac:dyDescent="0.8">
      <c r="A215" s="3" t="s">
        <v>68</v>
      </c>
      <c r="B215" s="3" t="s">
        <v>4</v>
      </c>
      <c r="C215" s="3" t="s">
        <v>10</v>
      </c>
      <c r="D215" s="3" t="s">
        <v>40</v>
      </c>
    </row>
    <row r="216" spans="1:4" x14ac:dyDescent="0.8">
      <c r="A216" s="3" t="s">
        <v>68</v>
      </c>
      <c r="B216" s="3" t="s">
        <v>4</v>
      </c>
      <c r="C216" s="3" t="s">
        <v>10</v>
      </c>
      <c r="D216" s="3" t="s">
        <v>40</v>
      </c>
    </row>
    <row r="217" spans="1:4" x14ac:dyDescent="0.8">
      <c r="A217" s="3" t="s">
        <v>67</v>
      </c>
      <c r="B217" s="3" t="s">
        <v>8</v>
      </c>
      <c r="C217" s="3" t="s">
        <v>10</v>
      </c>
      <c r="D217" s="3" t="s">
        <v>40</v>
      </c>
    </row>
    <row r="218" spans="1:4" x14ac:dyDescent="0.8">
      <c r="A218" s="3" t="s">
        <v>68</v>
      </c>
      <c r="B218" s="3" t="s">
        <v>8</v>
      </c>
      <c r="C218" s="3" t="s">
        <v>10</v>
      </c>
      <c r="D218" s="3" t="s">
        <v>40</v>
      </c>
    </row>
    <row r="219" spans="1:4" x14ac:dyDescent="0.8">
      <c r="A219" s="3" t="s">
        <v>68</v>
      </c>
      <c r="B219" s="3" t="s">
        <v>8</v>
      </c>
      <c r="C219" s="3" t="s">
        <v>10</v>
      </c>
      <c r="D219" s="3" t="s">
        <v>40</v>
      </c>
    </row>
    <row r="220" spans="1:4" x14ac:dyDescent="0.8">
      <c r="A220" s="3" t="s">
        <v>68</v>
      </c>
      <c r="B220" s="3" t="s">
        <v>4</v>
      </c>
      <c r="C220" s="3" t="s">
        <v>21</v>
      </c>
      <c r="D220" s="3" t="s">
        <v>40</v>
      </c>
    </row>
    <row r="221" spans="1:4" x14ac:dyDescent="0.8">
      <c r="A221" s="3" t="s">
        <v>68</v>
      </c>
      <c r="B221" s="3" t="s">
        <v>8</v>
      </c>
      <c r="C221" s="3" t="s">
        <v>21</v>
      </c>
      <c r="D221" s="3" t="s">
        <v>40</v>
      </c>
    </row>
    <row r="222" spans="1:4" x14ac:dyDescent="0.8">
      <c r="A222" s="3" t="s">
        <v>68</v>
      </c>
      <c r="B222" s="3" t="s">
        <v>8</v>
      </c>
      <c r="C222" s="3" t="s">
        <v>21</v>
      </c>
      <c r="D222" s="3" t="s">
        <v>40</v>
      </c>
    </row>
    <row r="223" spans="1:4" x14ac:dyDescent="0.8">
      <c r="A223" s="3" t="s">
        <v>68</v>
      </c>
      <c r="B223" s="3" t="s">
        <v>15</v>
      </c>
      <c r="C223" s="3" t="s">
        <v>23</v>
      </c>
      <c r="D223" s="3" t="s">
        <v>40</v>
      </c>
    </row>
    <row r="224" spans="1:4" x14ac:dyDescent="0.8">
      <c r="A224" s="3" t="s">
        <v>67</v>
      </c>
      <c r="B224" s="3" t="s">
        <v>15</v>
      </c>
      <c r="C224" s="3" t="s">
        <v>23</v>
      </c>
      <c r="D224" s="3" t="s">
        <v>40</v>
      </c>
    </row>
    <row r="225" spans="1:4" x14ac:dyDescent="0.8">
      <c r="A225" s="3" t="s">
        <v>68</v>
      </c>
      <c r="B225" s="3" t="s">
        <v>15</v>
      </c>
      <c r="C225" s="3" t="s">
        <v>5</v>
      </c>
      <c r="D225" s="3" t="s">
        <v>40</v>
      </c>
    </row>
    <row r="226" spans="1:4" x14ac:dyDescent="0.8">
      <c r="A226" s="3" t="s">
        <v>68</v>
      </c>
      <c r="B226" s="3" t="s">
        <v>15</v>
      </c>
      <c r="C226" s="3" t="s">
        <v>5</v>
      </c>
      <c r="D226" s="3" t="s">
        <v>40</v>
      </c>
    </row>
    <row r="227" spans="1:4" x14ac:dyDescent="0.8">
      <c r="A227" s="3" t="s">
        <v>67</v>
      </c>
      <c r="B227" s="3" t="s">
        <v>4</v>
      </c>
      <c r="C227" s="3" t="s">
        <v>5</v>
      </c>
      <c r="D227" s="3" t="s">
        <v>40</v>
      </c>
    </row>
    <row r="228" spans="1:4" x14ac:dyDescent="0.8">
      <c r="A228" s="3" t="s">
        <v>67</v>
      </c>
      <c r="B228" s="3" t="s">
        <v>4</v>
      </c>
      <c r="C228" s="3" t="s">
        <v>5</v>
      </c>
      <c r="D228" s="3" t="s">
        <v>40</v>
      </c>
    </row>
    <row r="229" spans="1:4" x14ac:dyDescent="0.8">
      <c r="A229" s="3" t="s">
        <v>68</v>
      </c>
      <c r="B229" s="3" t="s">
        <v>4</v>
      </c>
      <c r="C229" s="3" t="s">
        <v>5</v>
      </c>
      <c r="D229" s="3" t="s">
        <v>40</v>
      </c>
    </row>
    <row r="230" spans="1:4" x14ac:dyDescent="0.8">
      <c r="A230" s="3" t="s">
        <v>68</v>
      </c>
      <c r="B230" s="3" t="s">
        <v>4</v>
      </c>
      <c r="C230" s="3" t="s">
        <v>5</v>
      </c>
      <c r="D230" s="3" t="s">
        <v>40</v>
      </c>
    </row>
    <row r="231" spans="1:4" x14ac:dyDescent="0.8">
      <c r="A231" s="3" t="s">
        <v>68</v>
      </c>
      <c r="B231" s="3" t="s">
        <v>4</v>
      </c>
      <c r="C231" s="3" t="s">
        <v>5</v>
      </c>
      <c r="D231" s="3" t="s">
        <v>40</v>
      </c>
    </row>
    <row r="232" spans="1:4" x14ac:dyDescent="0.8">
      <c r="A232" s="3" t="s">
        <v>68</v>
      </c>
      <c r="B232" s="3" t="s">
        <v>4</v>
      </c>
      <c r="C232" s="3" t="s">
        <v>5</v>
      </c>
      <c r="D232" s="3" t="s">
        <v>40</v>
      </c>
    </row>
    <row r="233" spans="1:4" x14ac:dyDescent="0.8">
      <c r="A233" s="3" t="s">
        <v>67</v>
      </c>
      <c r="B233" s="3" t="s">
        <v>4</v>
      </c>
      <c r="C233" s="3" t="s">
        <v>19</v>
      </c>
      <c r="D233" s="3" t="s">
        <v>40</v>
      </c>
    </row>
    <row r="234" spans="1:4" x14ac:dyDescent="0.8">
      <c r="A234" s="3" t="s">
        <v>68</v>
      </c>
      <c r="B234" s="3" t="s">
        <v>4</v>
      </c>
      <c r="C234" s="3" t="s">
        <v>19</v>
      </c>
      <c r="D234" s="3" t="s">
        <v>40</v>
      </c>
    </row>
    <row r="235" spans="1:4" x14ac:dyDescent="0.8">
      <c r="A235" s="3" t="s">
        <v>68</v>
      </c>
      <c r="B235" s="3" t="s">
        <v>4</v>
      </c>
      <c r="C235" s="3" t="s">
        <v>19</v>
      </c>
      <c r="D235" s="3" t="s">
        <v>40</v>
      </c>
    </row>
    <row r="236" spans="1:4" x14ac:dyDescent="0.8">
      <c r="A236" s="3" t="s">
        <v>68</v>
      </c>
      <c r="B236" s="3" t="s">
        <v>4</v>
      </c>
      <c r="C236" s="3" t="s">
        <v>31</v>
      </c>
      <c r="D236" s="3" t="s">
        <v>40</v>
      </c>
    </row>
    <row r="237" spans="1:4" x14ac:dyDescent="0.8">
      <c r="A237" s="3" t="s">
        <v>68</v>
      </c>
      <c r="B237" s="3" t="s">
        <v>4</v>
      </c>
      <c r="C237" s="3" t="s">
        <v>31</v>
      </c>
      <c r="D237" s="3" t="s">
        <v>40</v>
      </c>
    </row>
    <row r="238" spans="1:4" x14ac:dyDescent="0.8">
      <c r="A238" s="3" t="s">
        <v>68</v>
      </c>
      <c r="B238" s="3" t="s">
        <v>4</v>
      </c>
      <c r="C238" s="3" t="s">
        <v>31</v>
      </c>
      <c r="D238" s="3" t="s">
        <v>40</v>
      </c>
    </row>
    <row r="239" spans="1:4" x14ac:dyDescent="0.8">
      <c r="A239" s="3" t="s">
        <v>68</v>
      </c>
      <c r="B239" s="3" t="s">
        <v>8</v>
      </c>
      <c r="C239" s="3" t="s">
        <v>31</v>
      </c>
      <c r="D239" s="3" t="s">
        <v>40</v>
      </c>
    </row>
    <row r="240" spans="1:4" x14ac:dyDescent="0.8">
      <c r="A240" s="3" t="s">
        <v>68</v>
      </c>
      <c r="B240" s="3" t="s">
        <v>15</v>
      </c>
      <c r="C240" s="3" t="s">
        <v>24</v>
      </c>
      <c r="D240" s="3" t="s">
        <v>40</v>
      </c>
    </row>
    <row r="241" spans="1:4" x14ac:dyDescent="0.8">
      <c r="A241" s="3" t="s">
        <v>68</v>
      </c>
      <c r="B241" s="3" t="s">
        <v>15</v>
      </c>
      <c r="C241" s="3" t="s">
        <v>24</v>
      </c>
      <c r="D241" s="3" t="s">
        <v>40</v>
      </c>
    </row>
    <row r="242" spans="1:4" x14ac:dyDescent="0.8">
      <c r="A242" s="3" t="s">
        <v>68</v>
      </c>
      <c r="B242" s="3" t="s">
        <v>15</v>
      </c>
      <c r="C242" s="3" t="s">
        <v>24</v>
      </c>
      <c r="D242" s="3" t="s">
        <v>40</v>
      </c>
    </row>
    <row r="243" spans="1:4" x14ac:dyDescent="0.8">
      <c r="A243" s="3" t="s">
        <v>67</v>
      </c>
      <c r="B243" s="3" t="s">
        <v>15</v>
      </c>
      <c r="C243" s="3" t="s">
        <v>24</v>
      </c>
      <c r="D243" s="3" t="s">
        <v>40</v>
      </c>
    </row>
    <row r="244" spans="1:4" x14ac:dyDescent="0.8">
      <c r="A244" s="3" t="s">
        <v>68</v>
      </c>
      <c r="B244" s="3" t="s">
        <v>15</v>
      </c>
      <c r="C244" s="3" t="s">
        <v>24</v>
      </c>
      <c r="D244" s="3" t="s">
        <v>40</v>
      </c>
    </row>
    <row r="245" spans="1:4" x14ac:dyDescent="0.8">
      <c r="A245" s="3" t="s">
        <v>68</v>
      </c>
      <c r="B245" s="3" t="s">
        <v>4</v>
      </c>
      <c r="C245" s="3" t="s">
        <v>24</v>
      </c>
      <c r="D245" s="3" t="s">
        <v>40</v>
      </c>
    </row>
    <row r="246" spans="1:4" x14ac:dyDescent="0.8">
      <c r="A246" s="3" t="s">
        <v>68</v>
      </c>
      <c r="B246" s="3" t="s">
        <v>4</v>
      </c>
      <c r="C246" s="3" t="s">
        <v>24</v>
      </c>
      <c r="D246" s="3" t="s">
        <v>40</v>
      </c>
    </row>
    <row r="247" spans="1:4" x14ac:dyDescent="0.8">
      <c r="A247" s="3" t="s">
        <v>68</v>
      </c>
      <c r="B247" s="3" t="s">
        <v>4</v>
      </c>
      <c r="C247" s="3" t="s">
        <v>24</v>
      </c>
      <c r="D247" s="3" t="s">
        <v>40</v>
      </c>
    </row>
    <row r="248" spans="1:4" x14ac:dyDescent="0.8">
      <c r="A248" s="3" t="s">
        <v>68</v>
      </c>
      <c r="B248" s="3" t="s">
        <v>4</v>
      </c>
      <c r="C248" s="3" t="s">
        <v>24</v>
      </c>
      <c r="D248" s="3" t="s">
        <v>40</v>
      </c>
    </row>
    <row r="249" spans="1:4" x14ac:dyDescent="0.8">
      <c r="A249" s="3" t="s">
        <v>68</v>
      </c>
      <c r="B249" s="3" t="s">
        <v>4</v>
      </c>
      <c r="C249" s="3" t="s">
        <v>24</v>
      </c>
      <c r="D249" s="3" t="s">
        <v>40</v>
      </c>
    </row>
    <row r="250" spans="1:4" x14ac:dyDescent="0.8">
      <c r="A250" s="3" t="s">
        <v>68</v>
      </c>
      <c r="B250" s="3" t="s">
        <v>4</v>
      </c>
      <c r="C250" s="3" t="s">
        <v>24</v>
      </c>
      <c r="D250" s="3" t="s">
        <v>40</v>
      </c>
    </row>
    <row r="251" spans="1:4" x14ac:dyDescent="0.8">
      <c r="A251" s="3" t="s">
        <v>68</v>
      </c>
      <c r="B251" s="3" t="s">
        <v>8</v>
      </c>
      <c r="C251" s="3" t="s">
        <v>24</v>
      </c>
      <c r="D251" s="3" t="s">
        <v>40</v>
      </c>
    </row>
    <row r="252" spans="1:4" x14ac:dyDescent="0.8">
      <c r="A252" s="3" t="s">
        <v>68</v>
      </c>
      <c r="B252" s="3" t="s">
        <v>8</v>
      </c>
      <c r="C252" s="3" t="s">
        <v>24</v>
      </c>
      <c r="D252" s="3" t="s">
        <v>40</v>
      </c>
    </row>
    <row r="253" spans="1:4" x14ac:dyDescent="0.8">
      <c r="A253" s="3" t="s">
        <v>68</v>
      </c>
      <c r="B253" s="3" t="s">
        <v>8</v>
      </c>
      <c r="C253" s="3" t="s">
        <v>24</v>
      </c>
      <c r="D253" s="3" t="s">
        <v>40</v>
      </c>
    </row>
    <row r="254" spans="1:4" x14ac:dyDescent="0.8">
      <c r="A254" s="3" t="s">
        <v>68</v>
      </c>
      <c r="B254" s="3" t="s">
        <v>15</v>
      </c>
      <c r="C254" s="3" t="s">
        <v>14</v>
      </c>
      <c r="D254" s="3" t="s">
        <v>40</v>
      </c>
    </row>
    <row r="255" spans="1:4" x14ac:dyDescent="0.8">
      <c r="A255" s="3" t="s">
        <v>68</v>
      </c>
      <c r="B255" s="3" t="s">
        <v>4</v>
      </c>
      <c r="C255" s="3" t="s">
        <v>25</v>
      </c>
      <c r="D255" s="3" t="s">
        <v>40</v>
      </c>
    </row>
    <row r="256" spans="1:4" x14ac:dyDescent="0.8">
      <c r="A256" s="3" t="s">
        <v>68</v>
      </c>
      <c r="B256" s="3" t="s">
        <v>4</v>
      </c>
      <c r="C256" s="3" t="s">
        <v>25</v>
      </c>
      <c r="D256" s="3" t="s">
        <v>40</v>
      </c>
    </row>
    <row r="257" spans="1:4" x14ac:dyDescent="0.8">
      <c r="A257" s="3" t="s">
        <v>68</v>
      </c>
      <c r="B257" s="3" t="s">
        <v>4</v>
      </c>
      <c r="C257" s="3" t="s">
        <v>25</v>
      </c>
      <c r="D257" s="3" t="s">
        <v>40</v>
      </c>
    </row>
    <row r="258" spans="1:4" x14ac:dyDescent="0.8">
      <c r="A258" s="3" t="s">
        <v>67</v>
      </c>
      <c r="B258" s="3" t="s">
        <v>8</v>
      </c>
      <c r="C258" s="3" t="s">
        <v>25</v>
      </c>
      <c r="D258" s="3" t="s">
        <v>40</v>
      </c>
    </row>
    <row r="259" spans="1:4" x14ac:dyDescent="0.8">
      <c r="A259" s="3" t="s">
        <v>68</v>
      </c>
      <c r="B259" s="3" t="s">
        <v>15</v>
      </c>
      <c r="C259" s="3" t="s">
        <v>28</v>
      </c>
      <c r="D259" s="3" t="s">
        <v>40</v>
      </c>
    </row>
    <row r="260" spans="1:4" x14ac:dyDescent="0.8">
      <c r="A260" s="3" t="s">
        <v>68</v>
      </c>
      <c r="B260" s="3" t="s">
        <v>15</v>
      </c>
      <c r="C260" s="3" t="s">
        <v>28</v>
      </c>
      <c r="D260" s="3" t="s">
        <v>40</v>
      </c>
    </row>
    <row r="261" spans="1:4" x14ac:dyDescent="0.8">
      <c r="A261" s="3" t="s">
        <v>67</v>
      </c>
      <c r="B261" s="3" t="s">
        <v>15</v>
      </c>
      <c r="C261" s="3" t="s">
        <v>28</v>
      </c>
      <c r="D261" s="3" t="s">
        <v>40</v>
      </c>
    </row>
    <row r="262" spans="1:4" x14ac:dyDescent="0.8">
      <c r="A262" s="3" t="s">
        <v>68</v>
      </c>
      <c r="B262" s="3" t="s">
        <v>4</v>
      </c>
      <c r="C262" s="3" t="s">
        <v>28</v>
      </c>
      <c r="D262" s="3" t="s">
        <v>40</v>
      </c>
    </row>
    <row r="263" spans="1:4" x14ac:dyDescent="0.8">
      <c r="A263" s="3" t="s">
        <v>68</v>
      </c>
      <c r="B263" s="3" t="s">
        <v>4</v>
      </c>
      <c r="C263" s="3" t="s">
        <v>28</v>
      </c>
      <c r="D263" s="3" t="s">
        <v>40</v>
      </c>
    </row>
    <row r="264" spans="1:4" x14ac:dyDescent="0.8">
      <c r="A264" s="3" t="s">
        <v>68</v>
      </c>
      <c r="B264" s="3" t="s">
        <v>4</v>
      </c>
      <c r="C264" s="3" t="s">
        <v>28</v>
      </c>
      <c r="D264" s="3" t="s">
        <v>40</v>
      </c>
    </row>
    <row r="265" spans="1:4" x14ac:dyDescent="0.8">
      <c r="A265" s="3" t="s">
        <v>68</v>
      </c>
      <c r="B265" s="3" t="s">
        <v>8</v>
      </c>
      <c r="C265" s="3" t="s">
        <v>28</v>
      </c>
      <c r="D265" s="3" t="s">
        <v>40</v>
      </c>
    </row>
    <row r="266" spans="1:4" x14ac:dyDescent="0.8">
      <c r="A266" s="3" t="s">
        <v>68</v>
      </c>
      <c r="B266" s="3" t="s">
        <v>8</v>
      </c>
      <c r="C266" s="3" t="s">
        <v>28</v>
      </c>
      <c r="D266" s="3" t="s">
        <v>40</v>
      </c>
    </row>
    <row r="267" spans="1:4" x14ac:dyDescent="0.8">
      <c r="A267" s="3" t="s">
        <v>68</v>
      </c>
      <c r="B267" s="3" t="s">
        <v>8</v>
      </c>
      <c r="C267" s="3" t="s">
        <v>28</v>
      </c>
      <c r="D267" s="3" t="s">
        <v>40</v>
      </c>
    </row>
    <row r="268" spans="1:4" x14ac:dyDescent="0.8">
      <c r="A268" s="3" t="s">
        <v>68</v>
      </c>
      <c r="B268" s="3" t="s">
        <v>15</v>
      </c>
      <c r="C268" s="3" t="s">
        <v>6</v>
      </c>
      <c r="D268" s="3" t="s">
        <v>41</v>
      </c>
    </row>
    <row r="269" spans="1:4" x14ac:dyDescent="0.8">
      <c r="A269" s="3" t="s">
        <v>68</v>
      </c>
      <c r="B269" s="3" t="s">
        <v>15</v>
      </c>
      <c r="C269" s="3" t="s">
        <v>6</v>
      </c>
      <c r="D269" s="3" t="s">
        <v>41</v>
      </c>
    </row>
    <row r="270" spans="1:4" x14ac:dyDescent="0.8">
      <c r="A270" s="3" t="s">
        <v>68</v>
      </c>
      <c r="B270" s="3" t="s">
        <v>15</v>
      </c>
      <c r="C270" s="3" t="s">
        <v>6</v>
      </c>
      <c r="D270" s="3" t="s">
        <v>41</v>
      </c>
    </row>
    <row r="271" spans="1:4" x14ac:dyDescent="0.8">
      <c r="A271" s="3" t="s">
        <v>67</v>
      </c>
      <c r="B271" s="3" t="s">
        <v>4</v>
      </c>
      <c r="C271" s="3" t="s">
        <v>6</v>
      </c>
      <c r="D271" s="3" t="s">
        <v>41</v>
      </c>
    </row>
    <row r="272" spans="1:4" x14ac:dyDescent="0.8">
      <c r="A272" s="3" t="s">
        <v>68</v>
      </c>
      <c r="B272" s="3" t="s">
        <v>4</v>
      </c>
      <c r="C272" s="3" t="s">
        <v>6</v>
      </c>
      <c r="D272" s="3" t="s">
        <v>41</v>
      </c>
    </row>
    <row r="273" spans="1:4" x14ac:dyDescent="0.8">
      <c r="A273" s="3" t="s">
        <v>68</v>
      </c>
      <c r="B273" s="3" t="s">
        <v>4</v>
      </c>
      <c r="C273" s="3" t="s">
        <v>6</v>
      </c>
      <c r="D273" s="3" t="s">
        <v>41</v>
      </c>
    </row>
    <row r="274" spans="1:4" x14ac:dyDescent="0.8">
      <c r="A274" s="3" t="s">
        <v>68</v>
      </c>
      <c r="B274" s="3" t="s">
        <v>4</v>
      </c>
      <c r="C274" s="3" t="s">
        <v>6</v>
      </c>
      <c r="D274" s="3" t="s">
        <v>41</v>
      </c>
    </row>
    <row r="275" spans="1:4" x14ac:dyDescent="0.8">
      <c r="A275" s="3" t="s">
        <v>68</v>
      </c>
      <c r="B275" s="3" t="s">
        <v>4</v>
      </c>
      <c r="C275" s="3" t="s">
        <v>6</v>
      </c>
      <c r="D275" s="3" t="s">
        <v>41</v>
      </c>
    </row>
    <row r="276" spans="1:4" x14ac:dyDescent="0.8">
      <c r="A276" s="3" t="s">
        <v>68</v>
      </c>
      <c r="B276" s="3" t="s">
        <v>4</v>
      </c>
      <c r="C276" s="3" t="s">
        <v>6</v>
      </c>
      <c r="D276" s="3" t="s">
        <v>41</v>
      </c>
    </row>
    <row r="277" spans="1:4" x14ac:dyDescent="0.8">
      <c r="A277" s="3" t="s">
        <v>68</v>
      </c>
      <c r="B277" s="3" t="s">
        <v>4</v>
      </c>
      <c r="C277" s="3" t="s">
        <v>6</v>
      </c>
      <c r="D277" s="3" t="s">
        <v>41</v>
      </c>
    </row>
    <row r="278" spans="1:4" x14ac:dyDescent="0.8">
      <c r="A278" s="3" t="s">
        <v>68</v>
      </c>
      <c r="B278" s="3" t="s">
        <v>8</v>
      </c>
      <c r="C278" s="3" t="s">
        <v>6</v>
      </c>
      <c r="D278" s="3" t="s">
        <v>41</v>
      </c>
    </row>
    <row r="279" spans="1:4" x14ac:dyDescent="0.8">
      <c r="A279" s="3" t="s">
        <v>68</v>
      </c>
      <c r="B279" s="3" t="s">
        <v>8</v>
      </c>
      <c r="C279" s="3" t="s">
        <v>6</v>
      </c>
      <c r="D279" s="3" t="s">
        <v>41</v>
      </c>
    </row>
    <row r="280" spans="1:4" x14ac:dyDescent="0.8">
      <c r="A280" s="3" t="s">
        <v>68</v>
      </c>
      <c r="B280" s="3" t="s">
        <v>8</v>
      </c>
      <c r="C280" s="3" t="s">
        <v>6</v>
      </c>
      <c r="D280" s="3" t="s">
        <v>41</v>
      </c>
    </row>
    <row r="281" spans="1:4" x14ac:dyDescent="0.8">
      <c r="A281" s="3" t="s">
        <v>68</v>
      </c>
      <c r="B281" s="3" t="s">
        <v>8</v>
      </c>
      <c r="C281" s="3" t="s">
        <v>34</v>
      </c>
      <c r="D281" s="3" t="s">
        <v>41</v>
      </c>
    </row>
    <row r="282" spans="1:4" x14ac:dyDescent="0.8">
      <c r="A282" s="3" t="s">
        <v>68</v>
      </c>
      <c r="B282" s="3" t="s">
        <v>8</v>
      </c>
      <c r="C282" s="3" t="s">
        <v>34</v>
      </c>
      <c r="D282" s="3" t="s">
        <v>41</v>
      </c>
    </row>
    <row r="283" spans="1:4" x14ac:dyDescent="0.8">
      <c r="A283" s="3" t="s">
        <v>68</v>
      </c>
      <c r="B283" s="3" t="s">
        <v>15</v>
      </c>
      <c r="C283" s="3" t="s">
        <v>17</v>
      </c>
      <c r="D283" s="3" t="s">
        <v>41</v>
      </c>
    </row>
    <row r="284" spans="1:4" x14ac:dyDescent="0.8">
      <c r="A284" s="3" t="s">
        <v>67</v>
      </c>
      <c r="B284" s="3" t="s">
        <v>15</v>
      </c>
      <c r="C284" s="3" t="s">
        <v>17</v>
      </c>
      <c r="D284" s="3" t="s">
        <v>41</v>
      </c>
    </row>
    <row r="285" spans="1:4" x14ac:dyDescent="0.8">
      <c r="A285" s="3" t="s">
        <v>68</v>
      </c>
      <c r="B285" s="3" t="s">
        <v>15</v>
      </c>
      <c r="C285" s="3" t="s">
        <v>17</v>
      </c>
      <c r="D285" s="3" t="s">
        <v>41</v>
      </c>
    </row>
    <row r="286" spans="1:4" x14ac:dyDescent="0.8">
      <c r="A286" s="3" t="s">
        <v>68</v>
      </c>
      <c r="B286" s="3" t="s">
        <v>15</v>
      </c>
      <c r="C286" s="3" t="s">
        <v>17</v>
      </c>
      <c r="D286" s="3" t="s">
        <v>41</v>
      </c>
    </row>
    <row r="287" spans="1:4" x14ac:dyDescent="0.8">
      <c r="A287" s="3" t="s">
        <v>68</v>
      </c>
      <c r="B287" s="3" t="s">
        <v>15</v>
      </c>
      <c r="C287" s="3" t="s">
        <v>17</v>
      </c>
      <c r="D287" s="3" t="s">
        <v>41</v>
      </c>
    </row>
    <row r="288" spans="1:4" x14ac:dyDescent="0.8">
      <c r="A288" s="3" t="s">
        <v>68</v>
      </c>
      <c r="B288" s="3" t="s">
        <v>15</v>
      </c>
      <c r="C288" s="3" t="s">
        <v>17</v>
      </c>
      <c r="D288" s="3" t="s">
        <v>41</v>
      </c>
    </row>
    <row r="289" spans="1:4" x14ac:dyDescent="0.8">
      <c r="A289" s="3" t="s">
        <v>68</v>
      </c>
      <c r="B289" s="3" t="s">
        <v>15</v>
      </c>
      <c r="C289" s="3" t="s">
        <v>17</v>
      </c>
      <c r="D289" s="3" t="s">
        <v>41</v>
      </c>
    </row>
    <row r="290" spans="1:4" x14ac:dyDescent="0.8">
      <c r="A290" s="3" t="s">
        <v>68</v>
      </c>
      <c r="B290" s="3" t="s">
        <v>15</v>
      </c>
      <c r="C290" s="3" t="s">
        <v>17</v>
      </c>
      <c r="D290" s="3" t="s">
        <v>41</v>
      </c>
    </row>
    <row r="291" spans="1:4" x14ac:dyDescent="0.8">
      <c r="A291" s="3" t="s">
        <v>68</v>
      </c>
      <c r="B291" s="3" t="s">
        <v>15</v>
      </c>
      <c r="C291" s="3" t="s">
        <v>17</v>
      </c>
      <c r="D291" s="3" t="s">
        <v>41</v>
      </c>
    </row>
    <row r="292" spans="1:4" x14ac:dyDescent="0.8">
      <c r="A292" s="3" t="s">
        <v>68</v>
      </c>
      <c r="B292" s="3" t="s">
        <v>15</v>
      </c>
      <c r="C292" s="3" t="s">
        <v>17</v>
      </c>
      <c r="D292" s="3" t="s">
        <v>41</v>
      </c>
    </row>
    <row r="293" spans="1:4" x14ac:dyDescent="0.8">
      <c r="A293" s="3" t="s">
        <v>68</v>
      </c>
      <c r="B293" s="3" t="s">
        <v>15</v>
      </c>
      <c r="C293" s="3" t="s">
        <v>17</v>
      </c>
      <c r="D293" s="3" t="s">
        <v>41</v>
      </c>
    </row>
    <row r="294" spans="1:4" x14ac:dyDescent="0.8">
      <c r="A294" s="3" t="s">
        <v>68</v>
      </c>
      <c r="B294" s="3" t="s">
        <v>15</v>
      </c>
      <c r="C294" s="3" t="s">
        <v>17</v>
      </c>
      <c r="D294" s="3" t="s">
        <v>41</v>
      </c>
    </row>
    <row r="295" spans="1:4" x14ac:dyDescent="0.8">
      <c r="A295" s="3" t="s">
        <v>68</v>
      </c>
      <c r="B295" s="3" t="s">
        <v>15</v>
      </c>
      <c r="C295" s="3" t="s">
        <v>17</v>
      </c>
      <c r="D295" s="3" t="s">
        <v>41</v>
      </c>
    </row>
    <row r="296" spans="1:4" x14ac:dyDescent="0.8">
      <c r="A296" s="3" t="s">
        <v>68</v>
      </c>
      <c r="B296" s="3" t="s">
        <v>15</v>
      </c>
      <c r="C296" s="3" t="s">
        <v>17</v>
      </c>
      <c r="D296" s="3" t="s">
        <v>41</v>
      </c>
    </row>
    <row r="297" spans="1:4" x14ac:dyDescent="0.8">
      <c r="A297" s="3" t="s">
        <v>68</v>
      </c>
      <c r="B297" s="3" t="s">
        <v>15</v>
      </c>
      <c r="C297" s="3" t="s">
        <v>17</v>
      </c>
      <c r="D297" s="3" t="s">
        <v>41</v>
      </c>
    </row>
    <row r="298" spans="1:4" x14ac:dyDescent="0.8">
      <c r="A298" s="3" t="s">
        <v>67</v>
      </c>
      <c r="B298" s="3" t="s">
        <v>15</v>
      </c>
      <c r="C298" s="3" t="s">
        <v>17</v>
      </c>
      <c r="D298" s="3" t="s">
        <v>41</v>
      </c>
    </row>
    <row r="299" spans="1:4" x14ac:dyDescent="0.8">
      <c r="A299" s="3" t="s">
        <v>68</v>
      </c>
      <c r="B299" s="3" t="s">
        <v>15</v>
      </c>
      <c r="C299" s="3" t="s">
        <v>17</v>
      </c>
      <c r="D299" s="3" t="s">
        <v>41</v>
      </c>
    </row>
    <row r="300" spans="1:4" x14ac:dyDescent="0.8">
      <c r="A300" s="3" t="s">
        <v>68</v>
      </c>
      <c r="B300" s="3" t="s">
        <v>15</v>
      </c>
      <c r="C300" s="3" t="s">
        <v>17</v>
      </c>
      <c r="D300" s="3" t="s">
        <v>41</v>
      </c>
    </row>
    <row r="301" spans="1:4" x14ac:dyDescent="0.8">
      <c r="A301" s="3" t="s">
        <v>68</v>
      </c>
      <c r="B301" s="3" t="s">
        <v>15</v>
      </c>
      <c r="C301" s="3" t="s">
        <v>17</v>
      </c>
      <c r="D301" s="3" t="s">
        <v>41</v>
      </c>
    </row>
    <row r="302" spans="1:4" x14ac:dyDescent="0.8">
      <c r="A302" s="3" t="s">
        <v>68</v>
      </c>
      <c r="B302" s="3" t="s">
        <v>15</v>
      </c>
      <c r="C302" s="3" t="s">
        <v>17</v>
      </c>
      <c r="D302" s="3" t="s">
        <v>41</v>
      </c>
    </row>
    <row r="303" spans="1:4" x14ac:dyDescent="0.8">
      <c r="A303" s="3" t="s">
        <v>68</v>
      </c>
      <c r="B303" s="3" t="s">
        <v>15</v>
      </c>
      <c r="C303" s="3" t="s">
        <v>17</v>
      </c>
      <c r="D303" s="3" t="s">
        <v>41</v>
      </c>
    </row>
    <row r="304" spans="1:4" x14ac:dyDescent="0.8">
      <c r="A304" s="3" t="s">
        <v>68</v>
      </c>
      <c r="B304" s="3" t="s">
        <v>15</v>
      </c>
      <c r="C304" s="3" t="s">
        <v>17</v>
      </c>
      <c r="D304" s="3" t="s">
        <v>41</v>
      </c>
    </row>
    <row r="305" spans="1:4" x14ac:dyDescent="0.8">
      <c r="A305" s="3" t="s">
        <v>68</v>
      </c>
      <c r="B305" s="3" t="s">
        <v>15</v>
      </c>
      <c r="C305" s="3" t="s">
        <v>17</v>
      </c>
      <c r="D305" s="3" t="s">
        <v>41</v>
      </c>
    </row>
    <row r="306" spans="1:4" x14ac:dyDescent="0.8">
      <c r="A306" s="3" t="s">
        <v>68</v>
      </c>
      <c r="B306" s="3" t="s">
        <v>15</v>
      </c>
      <c r="C306" s="3" t="s">
        <v>17</v>
      </c>
      <c r="D306" s="3" t="s">
        <v>41</v>
      </c>
    </row>
    <row r="307" spans="1:4" x14ac:dyDescent="0.8">
      <c r="A307" s="3" t="s">
        <v>68</v>
      </c>
      <c r="B307" s="3" t="s">
        <v>15</v>
      </c>
      <c r="C307" s="3" t="s">
        <v>17</v>
      </c>
      <c r="D307" s="3" t="s">
        <v>41</v>
      </c>
    </row>
    <row r="308" spans="1:4" x14ac:dyDescent="0.8">
      <c r="A308" s="3" t="s">
        <v>68</v>
      </c>
      <c r="B308" s="3" t="s">
        <v>4</v>
      </c>
      <c r="C308" s="3" t="s">
        <v>17</v>
      </c>
      <c r="D308" s="3" t="s">
        <v>41</v>
      </c>
    </row>
    <row r="309" spans="1:4" x14ac:dyDescent="0.8">
      <c r="A309" s="3" t="s">
        <v>68</v>
      </c>
      <c r="B309" s="3" t="s">
        <v>4</v>
      </c>
      <c r="C309" s="3" t="s">
        <v>17</v>
      </c>
      <c r="D309" s="3" t="s">
        <v>41</v>
      </c>
    </row>
    <row r="310" spans="1:4" x14ac:dyDescent="0.8">
      <c r="A310" s="3" t="s">
        <v>68</v>
      </c>
      <c r="B310" s="3" t="s">
        <v>4</v>
      </c>
      <c r="C310" s="3" t="s">
        <v>17</v>
      </c>
      <c r="D310" s="3" t="s">
        <v>41</v>
      </c>
    </row>
    <row r="311" spans="1:4" x14ac:dyDescent="0.8">
      <c r="A311" s="3" t="s">
        <v>68</v>
      </c>
      <c r="B311" s="3" t="s">
        <v>4</v>
      </c>
      <c r="C311" s="3" t="s">
        <v>17</v>
      </c>
      <c r="D311" s="3" t="s">
        <v>41</v>
      </c>
    </row>
    <row r="312" spans="1:4" x14ac:dyDescent="0.8">
      <c r="A312" s="3" t="s">
        <v>68</v>
      </c>
      <c r="B312" s="3" t="s">
        <v>4</v>
      </c>
      <c r="C312" s="3" t="s">
        <v>17</v>
      </c>
      <c r="D312" s="3" t="s">
        <v>41</v>
      </c>
    </row>
    <row r="313" spans="1:4" x14ac:dyDescent="0.8">
      <c r="A313" s="3" t="s">
        <v>68</v>
      </c>
      <c r="B313" s="3" t="s">
        <v>4</v>
      </c>
      <c r="C313" s="3" t="s">
        <v>17</v>
      </c>
      <c r="D313" s="3" t="s">
        <v>41</v>
      </c>
    </row>
    <row r="314" spans="1:4" x14ac:dyDescent="0.8">
      <c r="A314" s="3" t="s">
        <v>68</v>
      </c>
      <c r="B314" s="3" t="s">
        <v>4</v>
      </c>
      <c r="C314" s="3" t="s">
        <v>17</v>
      </c>
      <c r="D314" s="3" t="s">
        <v>41</v>
      </c>
    </row>
    <row r="315" spans="1:4" x14ac:dyDescent="0.8">
      <c r="A315" s="3" t="s">
        <v>68</v>
      </c>
      <c r="B315" s="3" t="s">
        <v>4</v>
      </c>
      <c r="C315" s="3" t="s">
        <v>17</v>
      </c>
      <c r="D315" s="3" t="s">
        <v>41</v>
      </c>
    </row>
    <row r="316" spans="1:4" x14ac:dyDescent="0.8">
      <c r="A316" s="3" t="s">
        <v>68</v>
      </c>
      <c r="B316" s="3" t="s">
        <v>4</v>
      </c>
      <c r="C316" s="3" t="s">
        <v>17</v>
      </c>
      <c r="D316" s="3" t="s">
        <v>41</v>
      </c>
    </row>
    <row r="317" spans="1:4" x14ac:dyDescent="0.8">
      <c r="A317" s="3" t="s">
        <v>68</v>
      </c>
      <c r="B317" s="3" t="s">
        <v>4</v>
      </c>
      <c r="C317" s="3" t="s">
        <v>17</v>
      </c>
      <c r="D317" s="3" t="s">
        <v>41</v>
      </c>
    </row>
    <row r="318" spans="1:4" x14ac:dyDescent="0.8">
      <c r="A318" s="3" t="s">
        <v>68</v>
      </c>
      <c r="B318" s="3" t="s">
        <v>4</v>
      </c>
      <c r="C318" s="3" t="s">
        <v>17</v>
      </c>
      <c r="D318" s="3" t="s">
        <v>41</v>
      </c>
    </row>
    <row r="319" spans="1:4" x14ac:dyDescent="0.8">
      <c r="A319" s="3" t="s">
        <v>68</v>
      </c>
      <c r="B319" s="3" t="s">
        <v>4</v>
      </c>
      <c r="C319" s="3" t="s">
        <v>17</v>
      </c>
      <c r="D319" s="3" t="s">
        <v>41</v>
      </c>
    </row>
    <row r="320" spans="1:4" x14ac:dyDescent="0.8">
      <c r="A320" s="3" t="s">
        <v>68</v>
      </c>
      <c r="B320" s="3" t="s">
        <v>4</v>
      </c>
      <c r="C320" s="3" t="s">
        <v>17</v>
      </c>
      <c r="D320" s="3" t="s">
        <v>41</v>
      </c>
    </row>
    <row r="321" spans="1:4" x14ac:dyDescent="0.8">
      <c r="A321" s="3" t="s">
        <v>68</v>
      </c>
      <c r="B321" s="3" t="s">
        <v>4</v>
      </c>
      <c r="C321" s="3" t="s">
        <v>17</v>
      </c>
      <c r="D321" s="3" t="s">
        <v>41</v>
      </c>
    </row>
    <row r="322" spans="1:4" x14ac:dyDescent="0.8">
      <c r="A322" s="3" t="s">
        <v>68</v>
      </c>
      <c r="B322" s="3" t="s">
        <v>4</v>
      </c>
      <c r="C322" s="3" t="s">
        <v>17</v>
      </c>
      <c r="D322" s="3" t="s">
        <v>41</v>
      </c>
    </row>
    <row r="323" spans="1:4" x14ac:dyDescent="0.8">
      <c r="A323" s="3" t="s">
        <v>68</v>
      </c>
      <c r="B323" s="3" t="s">
        <v>4</v>
      </c>
      <c r="C323" s="3" t="s">
        <v>17</v>
      </c>
      <c r="D323" s="3" t="s">
        <v>41</v>
      </c>
    </row>
    <row r="324" spans="1:4" x14ac:dyDescent="0.8">
      <c r="A324" s="3" t="s">
        <v>68</v>
      </c>
      <c r="B324" s="3" t="s">
        <v>4</v>
      </c>
      <c r="C324" s="3" t="s">
        <v>17</v>
      </c>
      <c r="D324" s="3" t="s">
        <v>41</v>
      </c>
    </row>
    <row r="325" spans="1:4" x14ac:dyDescent="0.8">
      <c r="A325" s="3" t="s">
        <v>68</v>
      </c>
      <c r="B325" s="3" t="s">
        <v>4</v>
      </c>
      <c r="C325" s="3" t="s">
        <v>17</v>
      </c>
      <c r="D325" s="3" t="s">
        <v>41</v>
      </c>
    </row>
    <row r="326" spans="1:4" x14ac:dyDescent="0.8">
      <c r="A326" s="3" t="s">
        <v>68</v>
      </c>
      <c r="B326" s="3" t="s">
        <v>4</v>
      </c>
      <c r="C326" s="3" t="s">
        <v>17</v>
      </c>
      <c r="D326" s="3" t="s">
        <v>41</v>
      </c>
    </row>
    <row r="327" spans="1:4" x14ac:dyDescent="0.8">
      <c r="A327" s="3" t="s">
        <v>68</v>
      </c>
      <c r="B327" s="3" t="s">
        <v>8</v>
      </c>
      <c r="C327" s="3" t="s">
        <v>17</v>
      </c>
      <c r="D327" s="3" t="s">
        <v>41</v>
      </c>
    </row>
    <row r="328" spans="1:4" x14ac:dyDescent="0.8">
      <c r="A328" s="3" t="s">
        <v>68</v>
      </c>
      <c r="B328" s="3" t="s">
        <v>8</v>
      </c>
      <c r="C328" s="3" t="s">
        <v>17</v>
      </c>
      <c r="D328" s="3" t="s">
        <v>41</v>
      </c>
    </row>
    <row r="329" spans="1:4" x14ac:dyDescent="0.8">
      <c r="A329" s="3" t="s">
        <v>68</v>
      </c>
      <c r="B329" s="3" t="s">
        <v>8</v>
      </c>
      <c r="C329" s="3" t="s">
        <v>17</v>
      </c>
      <c r="D329" s="3" t="s">
        <v>41</v>
      </c>
    </row>
    <row r="330" spans="1:4" x14ac:dyDescent="0.8">
      <c r="A330" s="3" t="s">
        <v>68</v>
      </c>
      <c r="B330" s="3" t="s">
        <v>8</v>
      </c>
      <c r="C330" s="3" t="s">
        <v>17</v>
      </c>
      <c r="D330" s="3" t="s">
        <v>41</v>
      </c>
    </row>
    <row r="331" spans="1:4" x14ac:dyDescent="0.8">
      <c r="A331" s="3" t="s">
        <v>68</v>
      </c>
      <c r="B331" s="3" t="s">
        <v>8</v>
      </c>
      <c r="C331" s="3" t="s">
        <v>17</v>
      </c>
      <c r="D331" s="3" t="s">
        <v>41</v>
      </c>
    </row>
    <row r="332" spans="1:4" x14ac:dyDescent="0.8">
      <c r="A332" s="3" t="s">
        <v>68</v>
      </c>
      <c r="B332" s="3" t="s">
        <v>15</v>
      </c>
      <c r="C332" s="3" t="s">
        <v>20</v>
      </c>
      <c r="D332" s="3" t="s">
        <v>42</v>
      </c>
    </row>
    <row r="333" spans="1:4" x14ac:dyDescent="0.8">
      <c r="A333" s="3" t="s">
        <v>68</v>
      </c>
      <c r="B333" s="3" t="s">
        <v>15</v>
      </c>
      <c r="C333" s="3" t="s">
        <v>20</v>
      </c>
      <c r="D333" s="3" t="s">
        <v>42</v>
      </c>
    </row>
    <row r="334" spans="1:4" x14ac:dyDescent="0.8">
      <c r="A334" s="3" t="s">
        <v>68</v>
      </c>
      <c r="B334" s="3" t="s">
        <v>4</v>
      </c>
      <c r="C334" s="3" t="s">
        <v>20</v>
      </c>
      <c r="D334" s="3" t="s">
        <v>42</v>
      </c>
    </row>
    <row r="335" spans="1:4" x14ac:dyDescent="0.8">
      <c r="A335" s="3" t="s">
        <v>68</v>
      </c>
      <c r="B335" s="3" t="s">
        <v>4</v>
      </c>
      <c r="C335" s="3" t="s">
        <v>20</v>
      </c>
      <c r="D335" s="3" t="s">
        <v>42</v>
      </c>
    </row>
    <row r="336" spans="1:4" x14ac:dyDescent="0.8">
      <c r="A336" s="3" t="s">
        <v>68</v>
      </c>
      <c r="B336" s="3" t="s">
        <v>8</v>
      </c>
      <c r="C336" s="3" t="s">
        <v>20</v>
      </c>
      <c r="D336" s="3" t="s">
        <v>42</v>
      </c>
    </row>
    <row r="337" spans="1:4" x14ac:dyDescent="0.8">
      <c r="A337" s="3" t="s">
        <v>68</v>
      </c>
      <c r="B337" s="3" t="s">
        <v>15</v>
      </c>
      <c r="C337" s="3" t="s">
        <v>33</v>
      </c>
      <c r="D337" s="3" t="s">
        <v>43</v>
      </c>
    </row>
    <row r="338" spans="1:4" x14ac:dyDescent="0.8">
      <c r="A338" s="3" t="s">
        <v>68</v>
      </c>
      <c r="B338" s="3" t="s">
        <v>4</v>
      </c>
      <c r="C338" s="3" t="s">
        <v>33</v>
      </c>
      <c r="D338" s="3" t="s">
        <v>43</v>
      </c>
    </row>
    <row r="339" spans="1:4" x14ac:dyDescent="0.8">
      <c r="A339" s="3" t="s">
        <v>68</v>
      </c>
      <c r="B339" s="3" t="s">
        <v>15</v>
      </c>
      <c r="C339" s="3" t="s">
        <v>29</v>
      </c>
      <c r="D339" s="3" t="s">
        <v>43</v>
      </c>
    </row>
    <row r="340" spans="1:4" x14ac:dyDescent="0.8">
      <c r="A340" s="3" t="s">
        <v>68</v>
      </c>
      <c r="B340" s="3" t="s">
        <v>15</v>
      </c>
      <c r="C340" s="3" t="s">
        <v>29</v>
      </c>
      <c r="D340" s="3" t="s">
        <v>43</v>
      </c>
    </row>
    <row r="341" spans="1:4" x14ac:dyDescent="0.8">
      <c r="A341" s="3" t="s">
        <v>68</v>
      </c>
      <c r="B341" s="3" t="s">
        <v>4</v>
      </c>
      <c r="C341" s="3" t="s">
        <v>29</v>
      </c>
      <c r="D341" s="3" t="s">
        <v>43</v>
      </c>
    </row>
    <row r="342" spans="1:4" x14ac:dyDescent="0.8">
      <c r="A342" s="3" t="s">
        <v>68</v>
      </c>
      <c r="B342" s="3" t="s">
        <v>4</v>
      </c>
      <c r="C342" s="3" t="s">
        <v>29</v>
      </c>
      <c r="D342" s="3" t="s">
        <v>43</v>
      </c>
    </row>
    <row r="343" spans="1:4" x14ac:dyDescent="0.8">
      <c r="A343" s="3" t="s">
        <v>68</v>
      </c>
      <c r="B343" s="3" t="s">
        <v>4</v>
      </c>
      <c r="C343" s="3" t="s">
        <v>29</v>
      </c>
      <c r="D343" s="3" t="s">
        <v>43</v>
      </c>
    </row>
    <row r="344" spans="1:4" x14ac:dyDescent="0.8">
      <c r="A344" s="3" t="s">
        <v>68</v>
      </c>
      <c r="B344" s="3" t="s">
        <v>8</v>
      </c>
      <c r="C344" s="3" t="s">
        <v>29</v>
      </c>
      <c r="D344" s="3" t="s">
        <v>43</v>
      </c>
    </row>
  </sheetData>
  <sortState xmlns:xlrd2="http://schemas.microsoft.com/office/spreadsheetml/2017/richdata2" ref="A2:D344">
    <sortCondition ref="D2:D344"/>
    <sortCondition ref="C2:C344"/>
    <sortCondition ref="B2:B34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P37"/>
  <sheetViews>
    <sheetView zoomScale="87" zoomScaleNormal="87" workbookViewId="0">
      <selection activeCell="E21" sqref="E21"/>
    </sheetView>
  </sheetViews>
  <sheetFormatPr defaultRowHeight="14.75" x14ac:dyDescent="0.75"/>
  <cols>
    <col min="2" max="2" width="11" customWidth="1"/>
    <col min="3" max="4" width="8.7265625" style="8"/>
    <col min="5" max="5" width="13" style="8" bestFit="1" customWidth="1"/>
    <col min="6" max="6" width="8.7265625" style="8"/>
    <col min="7" max="7" width="13" style="8" bestFit="1" customWidth="1"/>
    <col min="8" max="9" width="8.7265625" style="8"/>
    <col min="12" max="12" width="14.1796875" bestFit="1" customWidth="1"/>
    <col min="15" max="15" width="5.6328125" customWidth="1"/>
  </cols>
  <sheetData>
    <row r="3" spans="2:16" s="8" customFormat="1" x14ac:dyDescent="0.75">
      <c r="B3" s="11" t="s">
        <v>45</v>
      </c>
      <c r="C3" s="7" t="s">
        <v>39</v>
      </c>
      <c r="D3" s="7" t="s">
        <v>40</v>
      </c>
      <c r="E3" s="7" t="s">
        <v>41</v>
      </c>
      <c r="F3" s="7" t="s">
        <v>42</v>
      </c>
      <c r="G3" s="7" t="s">
        <v>43</v>
      </c>
      <c r="H3" s="7"/>
      <c r="I3" s="7" t="s">
        <v>44</v>
      </c>
      <c r="L3" s="11" t="s">
        <v>45</v>
      </c>
      <c r="M3" s="7" t="s">
        <v>3</v>
      </c>
      <c r="N3" s="7" t="s">
        <v>13</v>
      </c>
      <c r="O3" s="7"/>
      <c r="P3" s="7" t="s">
        <v>44</v>
      </c>
    </row>
    <row r="4" spans="2:16" x14ac:dyDescent="0.75">
      <c r="B4" s="4" t="s">
        <v>15</v>
      </c>
      <c r="C4" s="9">
        <v>21</v>
      </c>
      <c r="D4" s="9">
        <v>57</v>
      </c>
      <c r="E4" s="9">
        <v>28</v>
      </c>
      <c r="F4" s="9">
        <v>2</v>
      </c>
      <c r="G4" s="9">
        <v>3</v>
      </c>
      <c r="H4" s="9"/>
      <c r="I4" s="9">
        <v>111</v>
      </c>
      <c r="L4" t="s">
        <v>20</v>
      </c>
      <c r="M4" s="8">
        <v>0</v>
      </c>
      <c r="N4" s="8">
        <v>5</v>
      </c>
      <c r="O4" s="8"/>
      <c r="P4" s="8">
        <v>5</v>
      </c>
    </row>
    <row r="5" spans="2:16" x14ac:dyDescent="0.75">
      <c r="B5" s="8" t="s">
        <v>3</v>
      </c>
      <c r="C5" s="8">
        <v>3</v>
      </c>
      <c r="D5" s="8">
        <v>8</v>
      </c>
      <c r="E5" s="8">
        <v>2</v>
      </c>
      <c r="F5" s="8">
        <v>0</v>
      </c>
      <c r="G5" s="8">
        <v>0</v>
      </c>
      <c r="I5" s="8">
        <v>13</v>
      </c>
      <c r="L5" t="s">
        <v>16</v>
      </c>
      <c r="M5" s="8">
        <v>1</v>
      </c>
      <c r="N5" s="8">
        <v>9</v>
      </c>
      <c r="O5" s="8"/>
      <c r="P5" s="8">
        <v>10</v>
      </c>
    </row>
    <row r="6" spans="2:16" x14ac:dyDescent="0.75">
      <c r="B6" s="8" t="s">
        <v>13</v>
      </c>
      <c r="C6" s="8">
        <v>18</v>
      </c>
      <c r="D6" s="8">
        <v>49</v>
      </c>
      <c r="E6" s="8">
        <v>26</v>
      </c>
      <c r="F6" s="8">
        <v>2</v>
      </c>
      <c r="G6" s="8">
        <v>3</v>
      </c>
      <c r="I6" s="8">
        <v>98</v>
      </c>
      <c r="L6" t="s">
        <v>33</v>
      </c>
      <c r="M6" s="8">
        <v>0</v>
      </c>
      <c r="N6" s="8">
        <v>2</v>
      </c>
      <c r="O6" s="8"/>
      <c r="P6" s="8">
        <v>2</v>
      </c>
    </row>
    <row r="7" spans="2:16" x14ac:dyDescent="0.75">
      <c r="B7" s="8"/>
      <c r="L7" t="s">
        <v>6</v>
      </c>
      <c r="M7" s="8">
        <v>1</v>
      </c>
      <c r="N7" s="8">
        <v>12</v>
      </c>
      <c r="O7" s="8"/>
      <c r="P7" s="8">
        <v>13</v>
      </c>
    </row>
    <row r="8" spans="2:16" x14ac:dyDescent="0.75">
      <c r="B8" s="4" t="s">
        <v>4</v>
      </c>
      <c r="C8" s="9">
        <v>22</v>
      </c>
      <c r="D8" s="9">
        <v>96</v>
      </c>
      <c r="E8" s="9">
        <v>26</v>
      </c>
      <c r="F8" s="9">
        <v>2</v>
      </c>
      <c r="G8" s="9">
        <v>4</v>
      </c>
      <c r="H8" s="9"/>
      <c r="I8" s="9">
        <v>150</v>
      </c>
      <c r="L8" t="s">
        <v>29</v>
      </c>
      <c r="M8" s="8">
        <v>0</v>
      </c>
      <c r="N8" s="8">
        <v>6</v>
      </c>
      <c r="O8" s="8"/>
      <c r="P8" s="8">
        <v>6</v>
      </c>
    </row>
    <row r="9" spans="2:16" x14ac:dyDescent="0.75">
      <c r="B9" s="8" t="s">
        <v>3</v>
      </c>
      <c r="C9" s="8">
        <v>0</v>
      </c>
      <c r="D9" s="8">
        <v>8</v>
      </c>
      <c r="E9" s="8">
        <v>1</v>
      </c>
      <c r="F9" s="8">
        <v>0</v>
      </c>
      <c r="G9" s="8">
        <v>0</v>
      </c>
      <c r="I9" s="8">
        <v>9</v>
      </c>
      <c r="L9" t="s">
        <v>30</v>
      </c>
      <c r="M9" s="8">
        <v>0</v>
      </c>
      <c r="N9" s="8">
        <v>4</v>
      </c>
      <c r="O9" s="8"/>
      <c r="P9" s="8">
        <v>4</v>
      </c>
    </row>
    <row r="10" spans="2:16" x14ac:dyDescent="0.75">
      <c r="B10" s="8" t="s">
        <v>13</v>
      </c>
      <c r="C10" s="8">
        <v>22</v>
      </c>
      <c r="D10" s="8">
        <v>88</v>
      </c>
      <c r="E10" s="8">
        <v>25</v>
      </c>
      <c r="F10" s="8">
        <v>2</v>
      </c>
      <c r="G10" s="8">
        <v>4</v>
      </c>
      <c r="I10" s="8">
        <v>141</v>
      </c>
      <c r="L10" t="s">
        <v>11</v>
      </c>
      <c r="M10" s="8">
        <v>4</v>
      </c>
      <c r="N10" s="8">
        <v>7</v>
      </c>
      <c r="O10" s="8"/>
      <c r="P10" s="8">
        <v>11</v>
      </c>
    </row>
    <row r="11" spans="2:16" x14ac:dyDescent="0.75">
      <c r="B11" s="8"/>
      <c r="L11" t="s">
        <v>9</v>
      </c>
      <c r="M11" s="8">
        <v>4</v>
      </c>
      <c r="N11" s="8">
        <v>18</v>
      </c>
      <c r="O11" s="8"/>
      <c r="P11" s="8">
        <v>22</v>
      </c>
    </row>
    <row r="12" spans="2:16" x14ac:dyDescent="0.75">
      <c r="B12" s="4" t="s">
        <v>8</v>
      </c>
      <c r="C12" s="9">
        <v>4</v>
      </c>
      <c r="D12" s="9">
        <v>66</v>
      </c>
      <c r="E12" s="9">
        <v>10</v>
      </c>
      <c r="F12" s="9">
        <v>1</v>
      </c>
      <c r="G12" s="9">
        <v>1</v>
      </c>
      <c r="H12" s="9"/>
      <c r="I12" s="9">
        <v>82</v>
      </c>
      <c r="L12" t="s">
        <v>26</v>
      </c>
      <c r="M12" s="8">
        <v>0</v>
      </c>
      <c r="N12" s="8">
        <v>8</v>
      </c>
      <c r="O12" s="8"/>
      <c r="P12" s="8">
        <v>8</v>
      </c>
    </row>
    <row r="13" spans="2:16" x14ac:dyDescent="0.75">
      <c r="B13" s="8" t="s">
        <v>3</v>
      </c>
      <c r="C13" s="8">
        <v>0</v>
      </c>
      <c r="D13" s="8">
        <v>13</v>
      </c>
      <c r="E13" s="8">
        <v>0</v>
      </c>
      <c r="F13" s="8">
        <v>0</v>
      </c>
      <c r="G13" s="8">
        <v>0</v>
      </c>
      <c r="I13" s="8">
        <v>13</v>
      </c>
      <c r="L13" t="s">
        <v>7</v>
      </c>
      <c r="M13" s="8">
        <v>4</v>
      </c>
      <c r="N13" s="8">
        <v>29</v>
      </c>
      <c r="O13" s="8"/>
      <c r="P13" s="8">
        <v>33</v>
      </c>
    </row>
    <row r="14" spans="2:16" x14ac:dyDescent="0.75">
      <c r="B14" s="8" t="s">
        <v>13</v>
      </c>
      <c r="C14" s="8">
        <v>4</v>
      </c>
      <c r="D14" s="8">
        <v>53</v>
      </c>
      <c r="E14" s="8">
        <v>10</v>
      </c>
      <c r="F14" s="8">
        <v>1</v>
      </c>
      <c r="G14" s="8">
        <v>1</v>
      </c>
      <c r="I14" s="8">
        <v>69</v>
      </c>
      <c r="L14" t="s">
        <v>12</v>
      </c>
      <c r="M14" s="8">
        <v>7</v>
      </c>
      <c r="N14" s="8">
        <v>66</v>
      </c>
      <c r="O14" s="8"/>
      <c r="P14" s="8">
        <v>73</v>
      </c>
    </row>
    <row r="15" spans="2:16" x14ac:dyDescent="0.75">
      <c r="L15" t="s">
        <v>38</v>
      </c>
      <c r="M15" s="8">
        <v>0</v>
      </c>
      <c r="N15" s="8">
        <v>1</v>
      </c>
      <c r="O15" s="8"/>
      <c r="P15" s="8">
        <v>1</v>
      </c>
    </row>
    <row r="16" spans="2:16" x14ac:dyDescent="0.75">
      <c r="B16" s="5" t="s">
        <v>44</v>
      </c>
      <c r="C16" s="6">
        <v>47</v>
      </c>
      <c r="D16" s="6">
        <v>219</v>
      </c>
      <c r="E16" s="6">
        <v>64</v>
      </c>
      <c r="F16" s="6">
        <v>5</v>
      </c>
      <c r="G16" s="6">
        <v>8</v>
      </c>
      <c r="H16" s="6"/>
      <c r="I16" s="10">
        <v>343</v>
      </c>
      <c r="L16" t="s">
        <v>22</v>
      </c>
      <c r="M16" s="8">
        <v>0</v>
      </c>
      <c r="N16" s="8">
        <v>2</v>
      </c>
      <c r="O16" s="8"/>
      <c r="P16" s="8">
        <v>2</v>
      </c>
    </row>
    <row r="17" spans="12:16" x14ac:dyDescent="0.75">
      <c r="L17" t="s">
        <v>37</v>
      </c>
      <c r="M17" s="8">
        <v>0</v>
      </c>
      <c r="N17" s="8">
        <v>1</v>
      </c>
      <c r="O17" s="8"/>
      <c r="P17" s="8">
        <v>1</v>
      </c>
    </row>
    <row r="18" spans="12:16" x14ac:dyDescent="0.75">
      <c r="L18" t="s">
        <v>18</v>
      </c>
      <c r="M18" s="8">
        <v>0</v>
      </c>
      <c r="N18" s="8">
        <v>6</v>
      </c>
      <c r="O18" s="8"/>
      <c r="P18" s="8">
        <v>6</v>
      </c>
    </row>
    <row r="19" spans="12:16" x14ac:dyDescent="0.75">
      <c r="L19" t="s">
        <v>10</v>
      </c>
      <c r="M19" s="8">
        <v>2</v>
      </c>
      <c r="N19" s="8">
        <v>10</v>
      </c>
      <c r="O19" s="8"/>
      <c r="P19" s="8">
        <v>12</v>
      </c>
    </row>
    <row r="20" spans="12:16" x14ac:dyDescent="0.75">
      <c r="L20" t="s">
        <v>27</v>
      </c>
      <c r="M20" s="8">
        <v>1</v>
      </c>
      <c r="N20" s="8">
        <v>28</v>
      </c>
      <c r="O20" s="8"/>
      <c r="P20" s="8">
        <v>29</v>
      </c>
    </row>
    <row r="21" spans="12:16" x14ac:dyDescent="0.75">
      <c r="L21" t="s">
        <v>36</v>
      </c>
      <c r="M21" s="8">
        <v>1</v>
      </c>
      <c r="N21" s="8">
        <v>0</v>
      </c>
      <c r="O21" s="8"/>
      <c r="P21" s="8">
        <v>1</v>
      </c>
    </row>
    <row r="22" spans="12:16" x14ac:dyDescent="0.75">
      <c r="L22" t="s">
        <v>35</v>
      </c>
      <c r="M22" s="8">
        <v>1</v>
      </c>
      <c r="N22" s="8">
        <v>0</v>
      </c>
      <c r="O22" s="8"/>
      <c r="P22" s="8">
        <v>1</v>
      </c>
    </row>
    <row r="23" spans="12:16" x14ac:dyDescent="0.75">
      <c r="L23" t="s">
        <v>34</v>
      </c>
      <c r="M23" s="8">
        <v>0</v>
      </c>
      <c r="N23" s="8">
        <v>2</v>
      </c>
      <c r="O23" s="8"/>
      <c r="P23" s="8">
        <v>2</v>
      </c>
    </row>
    <row r="24" spans="12:16" x14ac:dyDescent="0.75">
      <c r="L24" t="s">
        <v>21</v>
      </c>
      <c r="M24" s="8">
        <v>0</v>
      </c>
      <c r="N24" s="8">
        <v>3</v>
      </c>
      <c r="O24" s="8"/>
      <c r="P24" s="8">
        <v>3</v>
      </c>
    </row>
    <row r="25" spans="12:16" x14ac:dyDescent="0.75">
      <c r="L25" t="s">
        <v>23</v>
      </c>
      <c r="M25" s="8">
        <v>1</v>
      </c>
      <c r="N25" s="8">
        <v>1</v>
      </c>
      <c r="O25" s="8"/>
      <c r="P25" s="8">
        <v>2</v>
      </c>
    </row>
    <row r="26" spans="12:16" x14ac:dyDescent="0.75">
      <c r="L26" t="s">
        <v>5</v>
      </c>
      <c r="M26" s="8">
        <v>2</v>
      </c>
      <c r="N26" s="8">
        <v>6</v>
      </c>
      <c r="O26" s="8"/>
      <c r="P26" s="8">
        <v>8</v>
      </c>
    </row>
    <row r="27" spans="12:16" x14ac:dyDescent="0.75">
      <c r="L27" t="s">
        <v>32</v>
      </c>
      <c r="M27" s="8">
        <v>0</v>
      </c>
      <c r="N27" s="8">
        <v>4</v>
      </c>
      <c r="O27" s="8"/>
      <c r="P27" s="8">
        <v>4</v>
      </c>
    </row>
    <row r="28" spans="12:16" x14ac:dyDescent="0.75">
      <c r="L28" t="s">
        <v>19</v>
      </c>
      <c r="M28" s="8">
        <v>1</v>
      </c>
      <c r="N28" s="8">
        <v>2</v>
      </c>
      <c r="O28" s="8"/>
      <c r="P28" s="8">
        <v>3</v>
      </c>
    </row>
    <row r="29" spans="12:16" x14ac:dyDescent="0.75">
      <c r="L29" t="s">
        <v>31</v>
      </c>
      <c r="M29" s="8">
        <v>0</v>
      </c>
      <c r="N29" s="8">
        <v>4</v>
      </c>
      <c r="O29" s="8"/>
      <c r="P29" s="8">
        <v>4</v>
      </c>
    </row>
    <row r="30" spans="12:16" x14ac:dyDescent="0.75">
      <c r="L30" t="s">
        <v>24</v>
      </c>
      <c r="M30" s="8">
        <v>1</v>
      </c>
      <c r="N30" s="8">
        <v>13</v>
      </c>
      <c r="O30" s="8"/>
      <c r="P30" s="8">
        <v>14</v>
      </c>
    </row>
    <row r="31" spans="12:16" x14ac:dyDescent="0.75">
      <c r="L31" t="s">
        <v>14</v>
      </c>
      <c r="M31" s="8">
        <v>0</v>
      </c>
      <c r="N31" s="8">
        <v>1</v>
      </c>
      <c r="O31" s="8"/>
      <c r="P31" s="8">
        <v>1</v>
      </c>
    </row>
    <row r="32" spans="12:16" x14ac:dyDescent="0.75">
      <c r="L32" t="s">
        <v>25</v>
      </c>
      <c r="M32" s="8">
        <v>1</v>
      </c>
      <c r="N32" s="8">
        <v>3</v>
      </c>
      <c r="O32" s="8"/>
      <c r="P32" s="8">
        <v>4</v>
      </c>
    </row>
    <row r="33" spans="12:16" x14ac:dyDescent="0.75">
      <c r="L33" t="s">
        <v>28</v>
      </c>
      <c r="M33" s="8">
        <v>1</v>
      </c>
      <c r="N33" s="8">
        <v>8</v>
      </c>
      <c r="O33" s="8"/>
      <c r="P33" s="8">
        <v>9</v>
      </c>
    </row>
    <row r="34" spans="12:16" x14ac:dyDescent="0.75">
      <c r="L34" t="s">
        <v>17</v>
      </c>
      <c r="M34" s="8">
        <v>2</v>
      </c>
      <c r="N34" s="8">
        <v>47</v>
      </c>
      <c r="O34" s="8"/>
      <c r="P34" s="8">
        <v>49</v>
      </c>
    </row>
    <row r="35" spans="12:16" x14ac:dyDescent="0.75">
      <c r="M35" s="8"/>
      <c r="N35" s="8"/>
      <c r="O35" s="8"/>
      <c r="P35" s="8"/>
    </row>
    <row r="36" spans="12:16" x14ac:dyDescent="0.75">
      <c r="L36" s="5" t="s">
        <v>44</v>
      </c>
      <c r="M36" s="10">
        <v>35</v>
      </c>
      <c r="N36" s="10">
        <v>308</v>
      </c>
      <c r="O36" s="10"/>
      <c r="P36" s="12">
        <v>343</v>
      </c>
    </row>
    <row r="37" spans="12:16" x14ac:dyDescent="0.75">
      <c r="M37" s="8"/>
      <c r="N37" s="8"/>
      <c r="O37" s="8"/>
      <c r="P37"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F5DCD-9FCD-495C-8081-9A55E3500C53}">
  <dimension ref="A1:D303"/>
  <sheetViews>
    <sheetView workbookViewId="0">
      <selection activeCell="F11" sqref="F11"/>
    </sheetView>
  </sheetViews>
  <sheetFormatPr defaultColWidth="11.6328125" defaultRowHeight="16" x14ac:dyDescent="0.8"/>
  <cols>
    <col min="1" max="1" width="11.6328125" style="1"/>
    <col min="2" max="2" width="19.04296875" style="1" bestFit="1" customWidth="1"/>
    <col min="3" max="3" width="16.1328125" style="1" bestFit="1" customWidth="1"/>
    <col min="4" max="4" width="13.5" style="1" bestFit="1" customWidth="1"/>
    <col min="5" max="7" width="11.6328125" style="1"/>
    <col min="8" max="8" width="26.7265625" style="1" customWidth="1"/>
    <col min="9" max="16384" width="11.6328125" style="1"/>
  </cols>
  <sheetData>
    <row r="1" spans="1:4" x14ac:dyDescent="0.8">
      <c r="A1" s="11" t="s">
        <v>46</v>
      </c>
      <c r="B1" s="7" t="s">
        <v>100</v>
      </c>
      <c r="C1" s="7" t="s">
        <v>47</v>
      </c>
      <c r="D1" s="7" t="s">
        <v>2</v>
      </c>
    </row>
    <row r="2" spans="1:4" x14ac:dyDescent="0.8">
      <c r="A2" s="1" t="s">
        <v>67</v>
      </c>
      <c r="B2" s="13" t="s">
        <v>15</v>
      </c>
      <c r="C2" s="13" t="s">
        <v>52</v>
      </c>
      <c r="D2" s="1" t="s">
        <v>49</v>
      </c>
    </row>
    <row r="3" spans="1:4" x14ac:dyDescent="0.8">
      <c r="A3" s="1" t="s">
        <v>67</v>
      </c>
      <c r="B3" s="13" t="s">
        <v>15</v>
      </c>
      <c r="C3" s="13" t="s">
        <v>53</v>
      </c>
      <c r="D3" s="13" t="s">
        <v>49</v>
      </c>
    </row>
    <row r="4" spans="1:4" x14ac:dyDescent="0.8">
      <c r="A4" s="1" t="s">
        <v>68</v>
      </c>
      <c r="B4" s="13" t="s">
        <v>8</v>
      </c>
      <c r="C4" s="13" t="s">
        <v>57</v>
      </c>
      <c r="D4" s="13" t="s">
        <v>49</v>
      </c>
    </row>
    <row r="5" spans="1:4" x14ac:dyDescent="0.8">
      <c r="A5" s="1" t="s">
        <v>68</v>
      </c>
      <c r="B5" s="13" t="s">
        <v>8</v>
      </c>
      <c r="C5" s="13" t="s">
        <v>57</v>
      </c>
      <c r="D5" s="13" t="s">
        <v>49</v>
      </c>
    </row>
    <row r="6" spans="1:4" x14ac:dyDescent="0.8">
      <c r="A6" s="1" t="s">
        <v>68</v>
      </c>
      <c r="B6" s="13" t="s">
        <v>8</v>
      </c>
      <c r="C6" s="13" t="s">
        <v>57</v>
      </c>
      <c r="D6" s="13" t="s">
        <v>49</v>
      </c>
    </row>
    <row r="7" spans="1:4" x14ac:dyDescent="0.8">
      <c r="A7" s="1" t="s">
        <v>68</v>
      </c>
      <c r="B7" s="13" t="s">
        <v>8</v>
      </c>
      <c r="C7" s="13" t="s">
        <v>57</v>
      </c>
      <c r="D7" s="13" t="s">
        <v>49</v>
      </c>
    </row>
    <row r="8" spans="1:4" x14ac:dyDescent="0.8">
      <c r="A8" s="1" t="s">
        <v>68</v>
      </c>
      <c r="B8" s="13" t="s">
        <v>15</v>
      </c>
      <c r="C8" s="13" t="s">
        <v>18</v>
      </c>
      <c r="D8" s="13" t="s">
        <v>39</v>
      </c>
    </row>
    <row r="9" spans="1:4" x14ac:dyDescent="0.8">
      <c r="A9" s="1" t="s">
        <v>68</v>
      </c>
      <c r="B9" s="13" t="s">
        <v>15</v>
      </c>
      <c r="C9" s="13" t="s">
        <v>18</v>
      </c>
      <c r="D9" s="13" t="s">
        <v>39</v>
      </c>
    </row>
    <row r="10" spans="1:4" x14ac:dyDescent="0.8">
      <c r="A10" s="1" t="s">
        <v>68</v>
      </c>
      <c r="B10" s="13" t="s">
        <v>48</v>
      </c>
      <c r="C10" s="13" t="s">
        <v>18</v>
      </c>
      <c r="D10" s="13" t="s">
        <v>39</v>
      </c>
    </row>
    <row r="11" spans="1:4" x14ac:dyDescent="0.8">
      <c r="A11" s="1" t="s">
        <v>68</v>
      </c>
      <c r="B11" s="13" t="s">
        <v>15</v>
      </c>
      <c r="C11" s="13" t="s">
        <v>27</v>
      </c>
      <c r="D11" s="13" t="s">
        <v>39</v>
      </c>
    </row>
    <row r="12" spans="1:4" x14ac:dyDescent="0.8">
      <c r="A12" s="1" t="s">
        <v>68</v>
      </c>
      <c r="B12" s="13" t="s">
        <v>15</v>
      </c>
      <c r="C12" s="13" t="s">
        <v>27</v>
      </c>
      <c r="D12" s="13" t="s">
        <v>39</v>
      </c>
    </row>
    <row r="13" spans="1:4" x14ac:dyDescent="0.8">
      <c r="A13" s="1" t="s">
        <v>68</v>
      </c>
      <c r="B13" s="13" t="s">
        <v>15</v>
      </c>
      <c r="C13" s="13" t="s">
        <v>27</v>
      </c>
      <c r="D13" s="13" t="s">
        <v>39</v>
      </c>
    </row>
    <row r="14" spans="1:4" x14ac:dyDescent="0.8">
      <c r="A14" s="1" t="s">
        <v>68</v>
      </c>
      <c r="B14" s="13" t="s">
        <v>15</v>
      </c>
      <c r="C14" s="13" t="s">
        <v>27</v>
      </c>
      <c r="D14" s="13" t="s">
        <v>39</v>
      </c>
    </row>
    <row r="15" spans="1:4" x14ac:dyDescent="0.8">
      <c r="A15" s="1" t="s">
        <v>67</v>
      </c>
      <c r="B15" s="13" t="s">
        <v>48</v>
      </c>
      <c r="C15" s="13" t="s">
        <v>27</v>
      </c>
      <c r="D15" s="13" t="s">
        <v>39</v>
      </c>
    </row>
    <row r="16" spans="1:4" x14ac:dyDescent="0.8">
      <c r="A16" s="1" t="s">
        <v>68</v>
      </c>
      <c r="B16" s="13" t="s">
        <v>48</v>
      </c>
      <c r="C16" s="13" t="s">
        <v>27</v>
      </c>
      <c r="D16" s="13" t="s">
        <v>39</v>
      </c>
    </row>
    <row r="17" spans="1:4" x14ac:dyDescent="0.8">
      <c r="A17" s="1" t="s">
        <v>68</v>
      </c>
      <c r="B17" s="13" t="s">
        <v>48</v>
      </c>
      <c r="C17" s="13" t="s">
        <v>27</v>
      </c>
      <c r="D17" s="13" t="s">
        <v>39</v>
      </c>
    </row>
    <row r="18" spans="1:4" x14ac:dyDescent="0.8">
      <c r="A18" s="1" t="s">
        <v>68</v>
      </c>
      <c r="B18" s="13" t="s">
        <v>48</v>
      </c>
      <c r="C18" s="13" t="s">
        <v>27</v>
      </c>
      <c r="D18" s="13" t="s">
        <v>39</v>
      </c>
    </row>
    <row r="19" spans="1:4" x14ac:dyDescent="0.8">
      <c r="A19" s="1" t="s">
        <v>68</v>
      </c>
      <c r="B19" s="13" t="s">
        <v>48</v>
      </c>
      <c r="C19" s="13" t="s">
        <v>27</v>
      </c>
      <c r="D19" s="13" t="s">
        <v>39</v>
      </c>
    </row>
    <row r="20" spans="1:4" x14ac:dyDescent="0.8">
      <c r="A20" s="1" t="s">
        <v>68</v>
      </c>
      <c r="B20" s="13" t="s">
        <v>8</v>
      </c>
      <c r="C20" s="13" t="s">
        <v>27</v>
      </c>
      <c r="D20" s="13" t="s">
        <v>39</v>
      </c>
    </row>
    <row r="21" spans="1:4" x14ac:dyDescent="0.8">
      <c r="A21" s="1" t="s">
        <v>67</v>
      </c>
      <c r="B21" s="13" t="s">
        <v>15</v>
      </c>
      <c r="C21" s="13" t="s">
        <v>36</v>
      </c>
      <c r="D21" s="13" t="s">
        <v>39</v>
      </c>
    </row>
    <row r="22" spans="1:4" x14ac:dyDescent="0.8">
      <c r="A22" s="1" t="s">
        <v>68</v>
      </c>
      <c r="B22" s="13" t="s">
        <v>8</v>
      </c>
      <c r="C22" s="13" t="s">
        <v>57</v>
      </c>
      <c r="D22" s="13" t="s">
        <v>39</v>
      </c>
    </row>
    <row r="23" spans="1:4" x14ac:dyDescent="0.8">
      <c r="A23" s="1" t="s">
        <v>68</v>
      </c>
      <c r="B23" s="13" t="s">
        <v>15</v>
      </c>
      <c r="C23" s="13" t="s">
        <v>59</v>
      </c>
      <c r="D23" s="13" t="s">
        <v>39</v>
      </c>
    </row>
    <row r="24" spans="1:4" x14ac:dyDescent="0.8">
      <c r="A24" s="1" t="s">
        <v>68</v>
      </c>
      <c r="B24" s="13" t="s">
        <v>15</v>
      </c>
      <c r="C24" s="13" t="s">
        <v>59</v>
      </c>
      <c r="D24" s="13" t="s">
        <v>39</v>
      </c>
    </row>
    <row r="25" spans="1:4" x14ac:dyDescent="0.8">
      <c r="A25" s="1" t="s">
        <v>68</v>
      </c>
      <c r="B25" s="13" t="s">
        <v>8</v>
      </c>
      <c r="C25" s="13" t="s">
        <v>58</v>
      </c>
      <c r="D25" s="13" t="s">
        <v>39</v>
      </c>
    </row>
    <row r="26" spans="1:4" x14ac:dyDescent="0.8">
      <c r="A26" s="1" t="s">
        <v>67</v>
      </c>
      <c r="B26" s="13" t="s">
        <v>15</v>
      </c>
      <c r="C26" s="13" t="s">
        <v>56</v>
      </c>
      <c r="D26" s="13" t="s">
        <v>39</v>
      </c>
    </row>
    <row r="27" spans="1:4" x14ac:dyDescent="0.8">
      <c r="A27" s="1" t="s">
        <v>68</v>
      </c>
      <c r="B27" s="13" t="s">
        <v>48</v>
      </c>
      <c r="C27" s="13" t="s">
        <v>63</v>
      </c>
      <c r="D27" s="13" t="s">
        <v>39</v>
      </c>
    </row>
    <row r="28" spans="1:4" x14ac:dyDescent="0.8">
      <c r="A28" s="1" t="s">
        <v>68</v>
      </c>
      <c r="B28" s="13" t="s">
        <v>15</v>
      </c>
      <c r="C28" s="13" t="s">
        <v>16</v>
      </c>
      <c r="D28" s="13" t="s">
        <v>40</v>
      </c>
    </row>
    <row r="29" spans="1:4" x14ac:dyDescent="0.8">
      <c r="A29" s="1" t="s">
        <v>68</v>
      </c>
      <c r="B29" s="13" t="s">
        <v>15</v>
      </c>
      <c r="C29" s="13" t="s">
        <v>16</v>
      </c>
      <c r="D29" s="13" t="s">
        <v>40</v>
      </c>
    </row>
    <row r="30" spans="1:4" x14ac:dyDescent="0.8">
      <c r="A30" s="1" t="s">
        <v>68</v>
      </c>
      <c r="B30" s="13" t="s">
        <v>15</v>
      </c>
      <c r="C30" s="13" t="s">
        <v>16</v>
      </c>
      <c r="D30" s="13" t="s">
        <v>40</v>
      </c>
    </row>
    <row r="31" spans="1:4" x14ac:dyDescent="0.8">
      <c r="A31" s="1" t="s">
        <v>68</v>
      </c>
      <c r="B31" s="13" t="s">
        <v>15</v>
      </c>
      <c r="C31" s="13" t="s">
        <v>16</v>
      </c>
      <c r="D31" s="13" t="s">
        <v>40</v>
      </c>
    </row>
    <row r="32" spans="1:4" x14ac:dyDescent="0.8">
      <c r="A32" s="1" t="s">
        <v>68</v>
      </c>
      <c r="B32" s="13" t="s">
        <v>15</v>
      </c>
      <c r="C32" s="13" t="s">
        <v>16</v>
      </c>
      <c r="D32" s="13" t="s">
        <v>40</v>
      </c>
    </row>
    <row r="33" spans="1:4" x14ac:dyDescent="0.8">
      <c r="A33" s="1" t="s">
        <v>68</v>
      </c>
      <c r="B33" s="13" t="s">
        <v>15</v>
      </c>
      <c r="C33" s="13" t="s">
        <v>16</v>
      </c>
      <c r="D33" s="13" t="s">
        <v>40</v>
      </c>
    </row>
    <row r="34" spans="1:4" x14ac:dyDescent="0.8">
      <c r="A34" s="1" t="s">
        <v>68</v>
      </c>
      <c r="B34" s="13" t="s">
        <v>48</v>
      </c>
      <c r="C34" s="13" t="s">
        <v>16</v>
      </c>
      <c r="D34" s="13" t="s">
        <v>40</v>
      </c>
    </row>
    <row r="35" spans="1:4" x14ac:dyDescent="0.8">
      <c r="A35" s="1" t="s">
        <v>68</v>
      </c>
      <c r="B35" s="13" t="s">
        <v>48</v>
      </c>
      <c r="C35" s="13" t="s">
        <v>16</v>
      </c>
      <c r="D35" s="13" t="s">
        <v>40</v>
      </c>
    </row>
    <row r="36" spans="1:4" x14ac:dyDescent="0.8">
      <c r="A36" s="1" t="s">
        <v>68</v>
      </c>
      <c r="B36" s="13" t="s">
        <v>48</v>
      </c>
      <c r="C36" s="13" t="s">
        <v>16</v>
      </c>
      <c r="D36" s="13" t="s">
        <v>40</v>
      </c>
    </row>
    <row r="37" spans="1:4" x14ac:dyDescent="0.8">
      <c r="A37" s="1" t="s">
        <v>68</v>
      </c>
      <c r="B37" s="1" t="s">
        <v>15</v>
      </c>
      <c r="C37" s="1" t="s">
        <v>61</v>
      </c>
      <c r="D37" s="13" t="s">
        <v>40</v>
      </c>
    </row>
    <row r="38" spans="1:4" x14ac:dyDescent="0.8">
      <c r="A38" s="1" t="s">
        <v>68</v>
      </c>
      <c r="B38" s="13" t="s">
        <v>15</v>
      </c>
      <c r="C38" s="13" t="s">
        <v>60</v>
      </c>
      <c r="D38" s="13" t="s">
        <v>40</v>
      </c>
    </row>
    <row r="39" spans="1:4" x14ac:dyDescent="0.8">
      <c r="A39" s="1" t="s">
        <v>68</v>
      </c>
      <c r="B39" s="13" t="s">
        <v>48</v>
      </c>
      <c r="C39" s="13" t="s">
        <v>60</v>
      </c>
      <c r="D39" s="13" t="s">
        <v>40</v>
      </c>
    </row>
    <row r="40" spans="1:4" x14ac:dyDescent="0.8">
      <c r="A40" s="1" t="s">
        <v>68</v>
      </c>
      <c r="B40" s="13" t="s">
        <v>48</v>
      </c>
      <c r="C40" s="13" t="s">
        <v>60</v>
      </c>
      <c r="D40" s="13" t="s">
        <v>40</v>
      </c>
    </row>
    <row r="41" spans="1:4" x14ac:dyDescent="0.8">
      <c r="A41" s="1" t="s">
        <v>68</v>
      </c>
      <c r="B41" s="13" t="s">
        <v>8</v>
      </c>
      <c r="C41" s="13" t="s">
        <v>60</v>
      </c>
      <c r="D41" s="13" t="s">
        <v>40</v>
      </c>
    </row>
    <row r="42" spans="1:4" x14ac:dyDescent="0.8">
      <c r="A42" s="1" t="s">
        <v>68</v>
      </c>
      <c r="B42" s="13" t="s">
        <v>8</v>
      </c>
      <c r="C42" s="13" t="s">
        <v>60</v>
      </c>
      <c r="D42" s="13" t="s">
        <v>40</v>
      </c>
    </row>
    <row r="43" spans="1:4" x14ac:dyDescent="0.8">
      <c r="A43" s="1" t="s">
        <v>68</v>
      </c>
      <c r="B43" s="13" t="s">
        <v>15</v>
      </c>
      <c r="C43" s="13" t="s">
        <v>9</v>
      </c>
      <c r="D43" s="13" t="s">
        <v>40</v>
      </c>
    </row>
    <row r="44" spans="1:4" x14ac:dyDescent="0.8">
      <c r="A44" s="1" t="s">
        <v>68</v>
      </c>
      <c r="B44" s="13" t="s">
        <v>48</v>
      </c>
      <c r="C44" s="13" t="s">
        <v>9</v>
      </c>
      <c r="D44" s="13" t="s">
        <v>40</v>
      </c>
    </row>
    <row r="45" spans="1:4" x14ac:dyDescent="0.8">
      <c r="A45" s="1" t="s">
        <v>68</v>
      </c>
      <c r="B45" s="13" t="s">
        <v>48</v>
      </c>
      <c r="C45" s="13" t="s">
        <v>9</v>
      </c>
      <c r="D45" s="13" t="s">
        <v>40</v>
      </c>
    </row>
    <row r="46" spans="1:4" x14ac:dyDescent="0.8">
      <c r="A46" s="1" t="s">
        <v>68</v>
      </c>
      <c r="B46" s="13" t="s">
        <v>48</v>
      </c>
      <c r="C46" s="13" t="s">
        <v>9</v>
      </c>
      <c r="D46" s="13" t="s">
        <v>40</v>
      </c>
    </row>
    <row r="47" spans="1:4" x14ac:dyDescent="0.8">
      <c r="A47" s="1" t="s">
        <v>68</v>
      </c>
      <c r="B47" s="13" t="s">
        <v>48</v>
      </c>
      <c r="C47" s="13" t="s">
        <v>9</v>
      </c>
      <c r="D47" s="13" t="s">
        <v>40</v>
      </c>
    </row>
    <row r="48" spans="1:4" x14ac:dyDescent="0.8">
      <c r="A48" s="1" t="s">
        <v>68</v>
      </c>
      <c r="B48" s="13" t="s">
        <v>48</v>
      </c>
      <c r="C48" s="13" t="s">
        <v>9</v>
      </c>
      <c r="D48" s="13" t="s">
        <v>40</v>
      </c>
    </row>
    <row r="49" spans="1:4" x14ac:dyDescent="0.8">
      <c r="A49" s="1" t="s">
        <v>68</v>
      </c>
      <c r="B49" s="13" t="s">
        <v>8</v>
      </c>
      <c r="C49" s="13" t="s">
        <v>9</v>
      </c>
      <c r="D49" s="13" t="s">
        <v>40</v>
      </c>
    </row>
    <row r="50" spans="1:4" x14ac:dyDescent="0.8">
      <c r="A50" s="1" t="s">
        <v>68</v>
      </c>
      <c r="B50" s="13" t="s">
        <v>8</v>
      </c>
      <c r="C50" s="13" t="s">
        <v>9</v>
      </c>
      <c r="D50" s="13" t="s">
        <v>40</v>
      </c>
    </row>
    <row r="51" spans="1:4" x14ac:dyDescent="0.8">
      <c r="A51" s="1" t="s">
        <v>68</v>
      </c>
      <c r="B51" s="13" t="s">
        <v>8</v>
      </c>
      <c r="C51" s="13" t="s">
        <v>9</v>
      </c>
      <c r="D51" s="13" t="s">
        <v>40</v>
      </c>
    </row>
    <row r="52" spans="1:4" x14ac:dyDescent="0.8">
      <c r="A52" s="1" t="s">
        <v>68</v>
      </c>
      <c r="B52" s="13" t="s">
        <v>8</v>
      </c>
      <c r="C52" s="13" t="s">
        <v>9</v>
      </c>
      <c r="D52" s="13" t="s">
        <v>40</v>
      </c>
    </row>
    <row r="53" spans="1:4" x14ac:dyDescent="0.8">
      <c r="A53" s="1" t="s">
        <v>68</v>
      </c>
      <c r="B53" s="13" t="s">
        <v>8</v>
      </c>
      <c r="C53" s="13" t="s">
        <v>9</v>
      </c>
      <c r="D53" s="13" t="s">
        <v>40</v>
      </c>
    </row>
    <row r="54" spans="1:4" x14ac:dyDescent="0.8">
      <c r="A54" s="1" t="s">
        <v>68</v>
      </c>
      <c r="B54" s="13" t="s">
        <v>8</v>
      </c>
      <c r="C54" s="13" t="s">
        <v>9</v>
      </c>
      <c r="D54" s="13" t="s">
        <v>40</v>
      </c>
    </row>
    <row r="55" spans="1:4" x14ac:dyDescent="0.8">
      <c r="A55" s="1" t="s">
        <v>68</v>
      </c>
      <c r="B55" s="13" t="s">
        <v>8</v>
      </c>
      <c r="C55" s="13" t="s">
        <v>9</v>
      </c>
      <c r="D55" s="13" t="s">
        <v>40</v>
      </c>
    </row>
    <row r="56" spans="1:4" x14ac:dyDescent="0.8">
      <c r="A56" s="1" t="s">
        <v>68</v>
      </c>
      <c r="B56" s="13" t="s">
        <v>8</v>
      </c>
      <c r="C56" s="13" t="s">
        <v>9</v>
      </c>
      <c r="D56" s="13" t="s">
        <v>40</v>
      </c>
    </row>
    <row r="57" spans="1:4" x14ac:dyDescent="0.8">
      <c r="A57" s="1" t="s">
        <v>67</v>
      </c>
      <c r="B57" s="13" t="s">
        <v>15</v>
      </c>
      <c r="C57" s="13" t="s">
        <v>7</v>
      </c>
      <c r="D57" s="13" t="s">
        <v>40</v>
      </c>
    </row>
    <row r="58" spans="1:4" x14ac:dyDescent="0.8">
      <c r="A58" s="1" t="s">
        <v>68</v>
      </c>
      <c r="B58" s="13" t="s">
        <v>15</v>
      </c>
      <c r="C58" s="13" t="s">
        <v>7</v>
      </c>
      <c r="D58" s="13" t="s">
        <v>40</v>
      </c>
    </row>
    <row r="59" spans="1:4" x14ac:dyDescent="0.8">
      <c r="A59" s="1" t="s">
        <v>68</v>
      </c>
      <c r="B59" s="13" t="s">
        <v>15</v>
      </c>
      <c r="C59" s="13" t="s">
        <v>7</v>
      </c>
      <c r="D59" s="13" t="s">
        <v>40</v>
      </c>
    </row>
    <row r="60" spans="1:4" x14ac:dyDescent="0.8">
      <c r="A60" s="1" t="s">
        <v>68</v>
      </c>
      <c r="B60" s="13" t="s">
        <v>15</v>
      </c>
      <c r="C60" s="13" t="s">
        <v>7</v>
      </c>
      <c r="D60" s="13" t="s">
        <v>40</v>
      </c>
    </row>
    <row r="61" spans="1:4" x14ac:dyDescent="0.8">
      <c r="A61" s="1" t="s">
        <v>68</v>
      </c>
      <c r="B61" s="13" t="s">
        <v>15</v>
      </c>
      <c r="C61" s="13" t="s">
        <v>7</v>
      </c>
      <c r="D61" s="13" t="s">
        <v>40</v>
      </c>
    </row>
    <row r="62" spans="1:4" x14ac:dyDescent="0.8">
      <c r="A62" s="1" t="s">
        <v>68</v>
      </c>
      <c r="B62" s="13" t="s">
        <v>15</v>
      </c>
      <c r="C62" s="13" t="s">
        <v>7</v>
      </c>
      <c r="D62" s="13" t="s">
        <v>40</v>
      </c>
    </row>
    <row r="63" spans="1:4" x14ac:dyDescent="0.8">
      <c r="A63" s="1" t="s">
        <v>68</v>
      </c>
      <c r="B63" s="13" t="s">
        <v>15</v>
      </c>
      <c r="C63" s="13" t="s">
        <v>7</v>
      </c>
      <c r="D63" s="13" t="s">
        <v>40</v>
      </c>
    </row>
    <row r="64" spans="1:4" x14ac:dyDescent="0.8">
      <c r="A64" s="1" t="s">
        <v>68</v>
      </c>
      <c r="B64" s="13" t="s">
        <v>15</v>
      </c>
      <c r="C64" s="13" t="s">
        <v>7</v>
      </c>
      <c r="D64" s="13" t="s">
        <v>40</v>
      </c>
    </row>
    <row r="65" spans="1:4" x14ac:dyDescent="0.8">
      <c r="A65" s="1" t="s">
        <v>68</v>
      </c>
      <c r="B65" s="13" t="s">
        <v>15</v>
      </c>
      <c r="C65" s="13" t="s">
        <v>7</v>
      </c>
      <c r="D65" s="13" t="s">
        <v>40</v>
      </c>
    </row>
    <row r="66" spans="1:4" x14ac:dyDescent="0.8">
      <c r="A66" s="1" t="s">
        <v>68</v>
      </c>
      <c r="B66" s="13" t="s">
        <v>15</v>
      </c>
      <c r="C66" s="13" t="s">
        <v>7</v>
      </c>
      <c r="D66" s="13" t="s">
        <v>40</v>
      </c>
    </row>
    <row r="67" spans="1:4" x14ac:dyDescent="0.8">
      <c r="A67" s="1" t="s">
        <v>67</v>
      </c>
      <c r="B67" s="13" t="s">
        <v>48</v>
      </c>
      <c r="C67" s="13" t="s">
        <v>7</v>
      </c>
      <c r="D67" s="13" t="s">
        <v>40</v>
      </c>
    </row>
    <row r="68" spans="1:4" x14ac:dyDescent="0.8">
      <c r="A68" s="1" t="s">
        <v>67</v>
      </c>
      <c r="B68" s="13" t="s">
        <v>48</v>
      </c>
      <c r="C68" s="13" t="s">
        <v>7</v>
      </c>
      <c r="D68" s="13" t="s">
        <v>40</v>
      </c>
    </row>
    <row r="69" spans="1:4" x14ac:dyDescent="0.8">
      <c r="A69" s="1" t="s">
        <v>67</v>
      </c>
      <c r="B69" s="13" t="s">
        <v>48</v>
      </c>
      <c r="C69" s="13" t="s">
        <v>7</v>
      </c>
      <c r="D69" s="13" t="s">
        <v>40</v>
      </c>
    </row>
    <row r="70" spans="1:4" x14ac:dyDescent="0.8">
      <c r="A70" s="1" t="s">
        <v>68</v>
      </c>
      <c r="B70" s="13" t="s">
        <v>48</v>
      </c>
      <c r="C70" s="13" t="s">
        <v>7</v>
      </c>
      <c r="D70" s="13" t="s">
        <v>40</v>
      </c>
    </row>
    <row r="71" spans="1:4" x14ac:dyDescent="0.8">
      <c r="A71" s="1" t="s">
        <v>68</v>
      </c>
      <c r="B71" s="13" t="s">
        <v>48</v>
      </c>
      <c r="C71" s="13" t="s">
        <v>7</v>
      </c>
      <c r="D71" s="13" t="s">
        <v>40</v>
      </c>
    </row>
    <row r="72" spans="1:4" x14ac:dyDescent="0.8">
      <c r="A72" s="1" t="s">
        <v>68</v>
      </c>
      <c r="B72" s="13" t="s">
        <v>48</v>
      </c>
      <c r="C72" s="13" t="s">
        <v>7</v>
      </c>
      <c r="D72" s="13" t="s">
        <v>40</v>
      </c>
    </row>
    <row r="73" spans="1:4" x14ac:dyDescent="0.8">
      <c r="A73" s="1" t="s">
        <v>68</v>
      </c>
      <c r="B73" s="13" t="s">
        <v>48</v>
      </c>
      <c r="C73" s="13" t="s">
        <v>7</v>
      </c>
      <c r="D73" s="13" t="s">
        <v>40</v>
      </c>
    </row>
    <row r="74" spans="1:4" x14ac:dyDescent="0.8">
      <c r="A74" s="1" t="s">
        <v>68</v>
      </c>
      <c r="B74" s="13" t="s">
        <v>48</v>
      </c>
      <c r="C74" s="13" t="s">
        <v>7</v>
      </c>
      <c r="D74" s="13" t="s">
        <v>40</v>
      </c>
    </row>
    <row r="75" spans="1:4" x14ac:dyDescent="0.8">
      <c r="A75" s="1" t="s">
        <v>68</v>
      </c>
      <c r="B75" s="13" t="s">
        <v>48</v>
      </c>
      <c r="C75" s="13" t="s">
        <v>7</v>
      </c>
      <c r="D75" s="13" t="s">
        <v>40</v>
      </c>
    </row>
    <row r="76" spans="1:4" x14ac:dyDescent="0.8">
      <c r="A76" s="1" t="s">
        <v>68</v>
      </c>
      <c r="B76" s="13" t="s">
        <v>48</v>
      </c>
      <c r="C76" s="13" t="s">
        <v>7</v>
      </c>
      <c r="D76" s="13" t="s">
        <v>40</v>
      </c>
    </row>
    <row r="77" spans="1:4" x14ac:dyDescent="0.8">
      <c r="A77" s="1" t="s">
        <v>68</v>
      </c>
      <c r="B77" s="13" t="s">
        <v>48</v>
      </c>
      <c r="C77" s="13" t="s">
        <v>7</v>
      </c>
      <c r="D77" s="13" t="s">
        <v>40</v>
      </c>
    </row>
    <row r="78" spans="1:4" x14ac:dyDescent="0.8">
      <c r="A78" s="1" t="s">
        <v>68</v>
      </c>
      <c r="B78" s="13" t="s">
        <v>48</v>
      </c>
      <c r="C78" s="13" t="s">
        <v>7</v>
      </c>
      <c r="D78" s="13" t="s">
        <v>40</v>
      </c>
    </row>
    <row r="79" spans="1:4" x14ac:dyDescent="0.8">
      <c r="A79" s="1" t="s">
        <v>68</v>
      </c>
      <c r="B79" s="13" t="s">
        <v>48</v>
      </c>
      <c r="C79" s="13" t="s">
        <v>7</v>
      </c>
      <c r="D79" s="13" t="s">
        <v>40</v>
      </c>
    </row>
    <row r="80" spans="1:4" x14ac:dyDescent="0.8">
      <c r="A80" s="1" t="s">
        <v>68</v>
      </c>
      <c r="B80" s="13" t="s">
        <v>8</v>
      </c>
      <c r="C80" s="13" t="s">
        <v>7</v>
      </c>
      <c r="D80" s="13" t="s">
        <v>40</v>
      </c>
    </row>
    <row r="81" spans="1:4" x14ac:dyDescent="0.8">
      <c r="A81" s="1" t="s">
        <v>68</v>
      </c>
      <c r="B81" s="13" t="s">
        <v>8</v>
      </c>
      <c r="C81" s="13" t="s">
        <v>7</v>
      </c>
      <c r="D81" s="13" t="s">
        <v>40</v>
      </c>
    </row>
    <row r="82" spans="1:4" x14ac:dyDescent="0.8">
      <c r="A82" s="1" t="s">
        <v>68</v>
      </c>
      <c r="B82" s="13" t="s">
        <v>8</v>
      </c>
      <c r="C82" s="13" t="s">
        <v>7</v>
      </c>
      <c r="D82" s="13" t="s">
        <v>40</v>
      </c>
    </row>
    <row r="83" spans="1:4" x14ac:dyDescent="0.8">
      <c r="A83" s="1" t="s">
        <v>67</v>
      </c>
      <c r="B83" s="13" t="s">
        <v>15</v>
      </c>
      <c r="C83" s="13" t="s">
        <v>12</v>
      </c>
      <c r="D83" s="13" t="s">
        <v>40</v>
      </c>
    </row>
    <row r="84" spans="1:4" x14ac:dyDescent="0.8">
      <c r="A84" s="1" t="s">
        <v>67</v>
      </c>
      <c r="B84" s="13" t="s">
        <v>15</v>
      </c>
      <c r="C84" s="13" t="s">
        <v>12</v>
      </c>
      <c r="D84" s="13" t="s">
        <v>40</v>
      </c>
    </row>
    <row r="85" spans="1:4" x14ac:dyDescent="0.8">
      <c r="A85" s="1" t="s">
        <v>68</v>
      </c>
      <c r="B85" s="13" t="s">
        <v>15</v>
      </c>
      <c r="C85" s="13" t="s">
        <v>12</v>
      </c>
      <c r="D85" s="13" t="s">
        <v>40</v>
      </c>
    </row>
    <row r="86" spans="1:4" x14ac:dyDescent="0.8">
      <c r="A86" s="1" t="s">
        <v>68</v>
      </c>
      <c r="B86" s="13" t="s">
        <v>15</v>
      </c>
      <c r="C86" s="13" t="s">
        <v>12</v>
      </c>
      <c r="D86" s="13" t="s">
        <v>40</v>
      </c>
    </row>
    <row r="87" spans="1:4" x14ac:dyDescent="0.8">
      <c r="A87" s="1" t="s">
        <v>68</v>
      </c>
      <c r="B87" s="13" t="s">
        <v>15</v>
      </c>
      <c r="C87" s="13" t="s">
        <v>12</v>
      </c>
      <c r="D87" s="13" t="s">
        <v>40</v>
      </c>
    </row>
    <row r="88" spans="1:4" x14ac:dyDescent="0.8">
      <c r="A88" s="1" t="s">
        <v>68</v>
      </c>
      <c r="B88" s="13" t="s">
        <v>15</v>
      </c>
      <c r="C88" s="13" t="s">
        <v>12</v>
      </c>
      <c r="D88" s="13" t="s">
        <v>40</v>
      </c>
    </row>
    <row r="89" spans="1:4" x14ac:dyDescent="0.8">
      <c r="A89" s="1" t="s">
        <v>68</v>
      </c>
      <c r="B89" s="13" t="s">
        <v>15</v>
      </c>
      <c r="C89" s="13" t="s">
        <v>12</v>
      </c>
      <c r="D89" s="13" t="s">
        <v>40</v>
      </c>
    </row>
    <row r="90" spans="1:4" x14ac:dyDescent="0.8">
      <c r="A90" s="1" t="s">
        <v>68</v>
      </c>
      <c r="B90" s="13" t="s">
        <v>15</v>
      </c>
      <c r="C90" s="13" t="s">
        <v>12</v>
      </c>
      <c r="D90" s="13" t="s">
        <v>40</v>
      </c>
    </row>
    <row r="91" spans="1:4" x14ac:dyDescent="0.8">
      <c r="A91" s="1" t="s">
        <v>68</v>
      </c>
      <c r="B91" s="13" t="s">
        <v>15</v>
      </c>
      <c r="C91" s="13" t="s">
        <v>12</v>
      </c>
      <c r="D91" s="13" t="s">
        <v>40</v>
      </c>
    </row>
    <row r="92" spans="1:4" x14ac:dyDescent="0.8">
      <c r="A92" s="1" t="s">
        <v>67</v>
      </c>
      <c r="B92" s="13" t="s">
        <v>48</v>
      </c>
      <c r="C92" s="13" t="s">
        <v>12</v>
      </c>
      <c r="D92" s="13" t="s">
        <v>40</v>
      </c>
    </row>
    <row r="93" spans="1:4" x14ac:dyDescent="0.8">
      <c r="A93" s="1" t="s">
        <v>68</v>
      </c>
      <c r="B93" s="13" t="s">
        <v>48</v>
      </c>
      <c r="C93" s="13" t="s">
        <v>12</v>
      </c>
      <c r="D93" s="13" t="s">
        <v>40</v>
      </c>
    </row>
    <row r="94" spans="1:4" x14ac:dyDescent="0.8">
      <c r="A94" s="1" t="s">
        <v>68</v>
      </c>
      <c r="B94" s="13" t="s">
        <v>48</v>
      </c>
      <c r="C94" s="13" t="s">
        <v>12</v>
      </c>
      <c r="D94" s="13" t="s">
        <v>40</v>
      </c>
    </row>
    <row r="95" spans="1:4" x14ac:dyDescent="0.8">
      <c r="A95" s="1" t="s">
        <v>68</v>
      </c>
      <c r="B95" s="13" t="s">
        <v>48</v>
      </c>
      <c r="C95" s="13" t="s">
        <v>12</v>
      </c>
      <c r="D95" s="13" t="s">
        <v>40</v>
      </c>
    </row>
    <row r="96" spans="1:4" x14ac:dyDescent="0.8">
      <c r="A96" s="1" t="s">
        <v>68</v>
      </c>
      <c r="B96" s="13" t="s">
        <v>48</v>
      </c>
      <c r="C96" s="13" t="s">
        <v>12</v>
      </c>
      <c r="D96" s="13" t="s">
        <v>40</v>
      </c>
    </row>
    <row r="97" spans="1:4" x14ac:dyDescent="0.8">
      <c r="A97" s="1" t="s">
        <v>68</v>
      </c>
      <c r="B97" s="13" t="s">
        <v>48</v>
      </c>
      <c r="C97" s="13" t="s">
        <v>12</v>
      </c>
      <c r="D97" s="13" t="s">
        <v>40</v>
      </c>
    </row>
    <row r="98" spans="1:4" x14ac:dyDescent="0.8">
      <c r="A98" s="1" t="s">
        <v>68</v>
      </c>
      <c r="B98" s="13" t="s">
        <v>48</v>
      </c>
      <c r="C98" s="13" t="s">
        <v>12</v>
      </c>
      <c r="D98" s="13" t="s">
        <v>40</v>
      </c>
    </row>
    <row r="99" spans="1:4" x14ac:dyDescent="0.8">
      <c r="A99" s="1" t="s">
        <v>68</v>
      </c>
      <c r="B99" s="13" t="s">
        <v>48</v>
      </c>
      <c r="C99" s="13" t="s">
        <v>12</v>
      </c>
      <c r="D99" s="13" t="s">
        <v>40</v>
      </c>
    </row>
    <row r="100" spans="1:4" x14ac:dyDescent="0.8">
      <c r="A100" s="1" t="s">
        <v>68</v>
      </c>
      <c r="B100" s="13" t="s">
        <v>48</v>
      </c>
      <c r="C100" s="13" t="s">
        <v>12</v>
      </c>
      <c r="D100" s="13" t="s">
        <v>40</v>
      </c>
    </row>
    <row r="101" spans="1:4" x14ac:dyDescent="0.8">
      <c r="A101" s="1" t="s">
        <v>68</v>
      </c>
      <c r="B101" s="13" t="s">
        <v>48</v>
      </c>
      <c r="C101" s="13" t="s">
        <v>12</v>
      </c>
      <c r="D101" s="13" t="s">
        <v>40</v>
      </c>
    </row>
    <row r="102" spans="1:4" x14ac:dyDescent="0.8">
      <c r="A102" s="1" t="s">
        <v>68</v>
      </c>
      <c r="B102" s="13" t="s">
        <v>48</v>
      </c>
      <c r="C102" s="13" t="s">
        <v>12</v>
      </c>
      <c r="D102" s="13" t="s">
        <v>40</v>
      </c>
    </row>
    <row r="103" spans="1:4" x14ac:dyDescent="0.8">
      <c r="A103" s="1" t="s">
        <v>68</v>
      </c>
      <c r="B103" s="13" t="s">
        <v>48</v>
      </c>
      <c r="C103" s="13" t="s">
        <v>12</v>
      </c>
      <c r="D103" s="13" t="s">
        <v>40</v>
      </c>
    </row>
    <row r="104" spans="1:4" x14ac:dyDescent="0.8">
      <c r="A104" s="1" t="s">
        <v>68</v>
      </c>
      <c r="B104" s="13" t="s">
        <v>48</v>
      </c>
      <c r="C104" s="13" t="s">
        <v>12</v>
      </c>
      <c r="D104" s="13" t="s">
        <v>40</v>
      </c>
    </row>
    <row r="105" spans="1:4" x14ac:dyDescent="0.8">
      <c r="A105" s="1" t="s">
        <v>68</v>
      </c>
      <c r="B105" s="13" t="s">
        <v>48</v>
      </c>
      <c r="C105" s="13" t="s">
        <v>12</v>
      </c>
      <c r="D105" s="13" t="s">
        <v>40</v>
      </c>
    </row>
    <row r="106" spans="1:4" x14ac:dyDescent="0.8">
      <c r="A106" s="1" t="s">
        <v>67</v>
      </c>
      <c r="B106" s="13" t="s">
        <v>8</v>
      </c>
      <c r="C106" s="13" t="s">
        <v>12</v>
      </c>
      <c r="D106" s="13" t="s">
        <v>40</v>
      </c>
    </row>
    <row r="107" spans="1:4" x14ac:dyDescent="0.8">
      <c r="A107" s="1" t="s">
        <v>67</v>
      </c>
      <c r="B107" s="13" t="s">
        <v>8</v>
      </c>
      <c r="C107" s="13" t="s">
        <v>12</v>
      </c>
      <c r="D107" s="13" t="s">
        <v>40</v>
      </c>
    </row>
    <row r="108" spans="1:4" x14ac:dyDescent="0.8">
      <c r="A108" s="1" t="s">
        <v>68</v>
      </c>
      <c r="B108" s="13" t="s">
        <v>8</v>
      </c>
      <c r="C108" s="13" t="s">
        <v>12</v>
      </c>
      <c r="D108" s="13" t="s">
        <v>40</v>
      </c>
    </row>
    <row r="109" spans="1:4" x14ac:dyDescent="0.8">
      <c r="A109" s="1" t="s">
        <v>68</v>
      </c>
      <c r="B109" s="13" t="s">
        <v>8</v>
      </c>
      <c r="C109" s="13" t="s">
        <v>12</v>
      </c>
      <c r="D109" s="13" t="s">
        <v>40</v>
      </c>
    </row>
    <row r="110" spans="1:4" x14ac:dyDescent="0.8">
      <c r="A110" s="1" t="s">
        <v>68</v>
      </c>
      <c r="B110" s="13" t="s">
        <v>8</v>
      </c>
      <c r="C110" s="13" t="s">
        <v>12</v>
      </c>
      <c r="D110" s="13" t="s">
        <v>40</v>
      </c>
    </row>
    <row r="111" spans="1:4" x14ac:dyDescent="0.8">
      <c r="A111" s="1" t="s">
        <v>68</v>
      </c>
      <c r="B111" s="13" t="s">
        <v>8</v>
      </c>
      <c r="C111" s="13" t="s">
        <v>12</v>
      </c>
      <c r="D111" s="13" t="s">
        <v>40</v>
      </c>
    </row>
    <row r="112" spans="1:4" x14ac:dyDescent="0.8">
      <c r="A112" s="1" t="s">
        <v>68</v>
      </c>
      <c r="B112" s="13" t="s">
        <v>8</v>
      </c>
      <c r="C112" s="13" t="s">
        <v>12</v>
      </c>
      <c r="D112" s="13" t="s">
        <v>40</v>
      </c>
    </row>
    <row r="113" spans="1:4" x14ac:dyDescent="0.8">
      <c r="A113" s="1" t="s">
        <v>68</v>
      </c>
      <c r="B113" s="13" t="s">
        <v>8</v>
      </c>
      <c r="C113" s="13" t="s">
        <v>12</v>
      </c>
      <c r="D113" s="13" t="s">
        <v>40</v>
      </c>
    </row>
    <row r="114" spans="1:4" x14ac:dyDescent="0.8">
      <c r="A114" s="1" t="s">
        <v>68</v>
      </c>
      <c r="B114" s="13" t="s">
        <v>8</v>
      </c>
      <c r="C114" s="13" t="s">
        <v>12</v>
      </c>
      <c r="D114" s="13" t="s">
        <v>40</v>
      </c>
    </row>
    <row r="115" spans="1:4" x14ac:dyDescent="0.8">
      <c r="A115" s="1" t="s">
        <v>68</v>
      </c>
      <c r="B115" s="13" t="s">
        <v>15</v>
      </c>
      <c r="C115" s="13" t="s">
        <v>12</v>
      </c>
      <c r="D115" s="13" t="s">
        <v>40</v>
      </c>
    </row>
    <row r="116" spans="1:4" x14ac:dyDescent="0.8">
      <c r="A116" s="1" t="s">
        <v>67</v>
      </c>
      <c r="B116" s="13" t="s">
        <v>48</v>
      </c>
      <c r="C116" s="13" t="s">
        <v>51</v>
      </c>
      <c r="D116" s="13" t="s">
        <v>40</v>
      </c>
    </row>
    <row r="117" spans="1:4" x14ac:dyDescent="0.8">
      <c r="A117" s="1" t="s">
        <v>67</v>
      </c>
      <c r="B117" s="13" t="s">
        <v>15</v>
      </c>
      <c r="C117" s="13" t="s">
        <v>10</v>
      </c>
      <c r="D117" s="13" t="s">
        <v>40</v>
      </c>
    </row>
    <row r="118" spans="1:4" x14ac:dyDescent="0.8">
      <c r="A118" s="1" t="s">
        <v>68</v>
      </c>
      <c r="B118" s="13" t="s">
        <v>15</v>
      </c>
      <c r="C118" s="13" t="s">
        <v>10</v>
      </c>
      <c r="D118" s="13" t="s">
        <v>40</v>
      </c>
    </row>
    <row r="119" spans="1:4" x14ac:dyDescent="0.8">
      <c r="A119" s="1" t="s">
        <v>68</v>
      </c>
      <c r="B119" s="13" t="s">
        <v>15</v>
      </c>
      <c r="C119" s="13" t="s">
        <v>10</v>
      </c>
      <c r="D119" s="13" t="s">
        <v>40</v>
      </c>
    </row>
    <row r="120" spans="1:4" x14ac:dyDescent="0.8">
      <c r="A120" s="1" t="s">
        <v>67</v>
      </c>
      <c r="B120" s="13" t="s">
        <v>48</v>
      </c>
      <c r="C120" s="13" t="s">
        <v>10</v>
      </c>
      <c r="D120" s="13" t="s">
        <v>40</v>
      </c>
    </row>
    <row r="121" spans="1:4" x14ac:dyDescent="0.8">
      <c r="A121" s="1" t="s">
        <v>68</v>
      </c>
      <c r="B121" s="13" t="s">
        <v>48</v>
      </c>
      <c r="C121" s="13" t="s">
        <v>10</v>
      </c>
      <c r="D121" s="13" t="s">
        <v>40</v>
      </c>
    </row>
    <row r="122" spans="1:4" x14ac:dyDescent="0.8">
      <c r="A122" s="1" t="s">
        <v>68</v>
      </c>
      <c r="B122" s="13" t="s">
        <v>48</v>
      </c>
      <c r="C122" s="13" t="s">
        <v>10</v>
      </c>
      <c r="D122" s="13" t="s">
        <v>40</v>
      </c>
    </row>
    <row r="123" spans="1:4" x14ac:dyDescent="0.8">
      <c r="A123" s="1" t="s">
        <v>68</v>
      </c>
      <c r="B123" s="13" t="s">
        <v>48</v>
      </c>
      <c r="C123" s="13" t="s">
        <v>10</v>
      </c>
      <c r="D123" s="13" t="s">
        <v>40</v>
      </c>
    </row>
    <row r="124" spans="1:4" x14ac:dyDescent="0.8">
      <c r="A124" s="1" t="s">
        <v>68</v>
      </c>
      <c r="B124" s="13" t="s">
        <v>48</v>
      </c>
      <c r="C124" s="13" t="s">
        <v>10</v>
      </c>
      <c r="D124" s="13" t="s">
        <v>40</v>
      </c>
    </row>
    <row r="125" spans="1:4" x14ac:dyDescent="0.8">
      <c r="A125" s="1" t="s">
        <v>68</v>
      </c>
      <c r="B125" s="13" t="s">
        <v>48</v>
      </c>
      <c r="C125" s="13" t="s">
        <v>10</v>
      </c>
      <c r="D125" s="13" t="s">
        <v>40</v>
      </c>
    </row>
    <row r="126" spans="1:4" x14ac:dyDescent="0.8">
      <c r="A126" s="1" t="s">
        <v>68</v>
      </c>
      <c r="B126" s="13" t="s">
        <v>8</v>
      </c>
      <c r="C126" s="13" t="s">
        <v>10</v>
      </c>
      <c r="D126" s="13" t="s">
        <v>40</v>
      </c>
    </row>
    <row r="127" spans="1:4" x14ac:dyDescent="0.8">
      <c r="A127" s="1" t="s">
        <v>68</v>
      </c>
      <c r="B127" s="13" t="s">
        <v>48</v>
      </c>
      <c r="C127" s="13" t="s">
        <v>62</v>
      </c>
      <c r="D127" s="13" t="s">
        <v>40</v>
      </c>
    </row>
    <row r="128" spans="1:4" x14ac:dyDescent="0.8">
      <c r="A128" s="1" t="s">
        <v>68</v>
      </c>
      <c r="B128" s="13" t="s">
        <v>8</v>
      </c>
      <c r="C128" s="13" t="s">
        <v>62</v>
      </c>
      <c r="D128" s="13" t="s">
        <v>40</v>
      </c>
    </row>
    <row r="129" spans="1:4" x14ac:dyDescent="0.8">
      <c r="A129" s="1" t="s">
        <v>68</v>
      </c>
      <c r="B129" s="13" t="s">
        <v>8</v>
      </c>
      <c r="C129" s="13" t="s">
        <v>65</v>
      </c>
      <c r="D129" s="13" t="s">
        <v>40</v>
      </c>
    </row>
    <row r="130" spans="1:4" x14ac:dyDescent="0.8">
      <c r="A130" s="1" t="s">
        <v>68</v>
      </c>
      <c r="B130" s="13" t="s">
        <v>48</v>
      </c>
      <c r="C130" s="13" t="s">
        <v>21</v>
      </c>
      <c r="D130" s="13" t="s">
        <v>40</v>
      </c>
    </row>
    <row r="131" spans="1:4" x14ac:dyDescent="0.8">
      <c r="A131" s="1" t="s">
        <v>68</v>
      </c>
      <c r="B131" s="13" t="s">
        <v>48</v>
      </c>
      <c r="C131" s="13" t="s">
        <v>21</v>
      </c>
      <c r="D131" s="13" t="s">
        <v>40</v>
      </c>
    </row>
    <row r="132" spans="1:4" x14ac:dyDescent="0.8">
      <c r="A132" s="1" t="s">
        <v>68</v>
      </c>
      <c r="B132" s="13" t="s">
        <v>8</v>
      </c>
      <c r="C132" s="13" t="s">
        <v>21</v>
      </c>
      <c r="D132" s="13" t="s">
        <v>40</v>
      </c>
    </row>
    <row r="133" spans="1:4" x14ac:dyDescent="0.8">
      <c r="A133" s="1" t="s">
        <v>68</v>
      </c>
      <c r="B133" s="13" t="s">
        <v>15</v>
      </c>
      <c r="C133" s="13" t="s">
        <v>19</v>
      </c>
      <c r="D133" s="13" t="s">
        <v>40</v>
      </c>
    </row>
    <row r="134" spans="1:4" x14ac:dyDescent="0.8">
      <c r="A134" s="1" t="s">
        <v>68</v>
      </c>
      <c r="B134" s="13" t="s">
        <v>15</v>
      </c>
      <c r="C134" s="13" t="s">
        <v>19</v>
      </c>
      <c r="D134" s="13" t="s">
        <v>40</v>
      </c>
    </row>
    <row r="135" spans="1:4" x14ac:dyDescent="0.8">
      <c r="A135" s="1" t="s">
        <v>68</v>
      </c>
      <c r="B135" s="13" t="s">
        <v>8</v>
      </c>
      <c r="C135" s="13" t="s">
        <v>19</v>
      </c>
      <c r="D135" s="13" t="s">
        <v>40</v>
      </c>
    </row>
    <row r="136" spans="1:4" x14ac:dyDescent="0.8">
      <c r="A136" s="1" t="s">
        <v>68</v>
      </c>
      <c r="B136" s="13" t="s">
        <v>15</v>
      </c>
      <c r="C136" s="13" t="s">
        <v>31</v>
      </c>
      <c r="D136" s="13" t="s">
        <v>40</v>
      </c>
    </row>
    <row r="137" spans="1:4" x14ac:dyDescent="0.8">
      <c r="A137" s="1" t="s">
        <v>68</v>
      </c>
      <c r="B137" s="13" t="s">
        <v>48</v>
      </c>
      <c r="C137" s="13" t="s">
        <v>31</v>
      </c>
      <c r="D137" s="13" t="s">
        <v>40</v>
      </c>
    </row>
    <row r="138" spans="1:4" x14ac:dyDescent="0.8">
      <c r="A138" s="1" t="s">
        <v>68</v>
      </c>
      <c r="B138" s="13" t="s">
        <v>48</v>
      </c>
      <c r="C138" s="13" t="s">
        <v>31</v>
      </c>
      <c r="D138" s="13" t="s">
        <v>40</v>
      </c>
    </row>
    <row r="139" spans="1:4" x14ac:dyDescent="0.8">
      <c r="A139" s="1" t="s">
        <v>68</v>
      </c>
      <c r="B139" s="13" t="s">
        <v>8</v>
      </c>
      <c r="C139" s="13" t="s">
        <v>31</v>
      </c>
      <c r="D139" s="13" t="s">
        <v>40</v>
      </c>
    </row>
    <row r="140" spans="1:4" x14ac:dyDescent="0.8">
      <c r="A140" s="1" t="s">
        <v>68</v>
      </c>
      <c r="B140" s="13" t="s">
        <v>8</v>
      </c>
      <c r="C140" s="13" t="s">
        <v>31</v>
      </c>
      <c r="D140" s="13" t="s">
        <v>40</v>
      </c>
    </row>
    <row r="141" spans="1:4" x14ac:dyDescent="0.8">
      <c r="A141" s="1" t="s">
        <v>68</v>
      </c>
      <c r="B141" s="13" t="s">
        <v>15</v>
      </c>
      <c r="C141" s="13" t="s">
        <v>24</v>
      </c>
      <c r="D141" s="13" t="s">
        <v>40</v>
      </c>
    </row>
    <row r="142" spans="1:4" x14ac:dyDescent="0.8">
      <c r="A142" s="1" t="s">
        <v>68</v>
      </c>
      <c r="B142" s="1" t="s">
        <v>48</v>
      </c>
      <c r="C142" s="13" t="s">
        <v>24</v>
      </c>
      <c r="D142" s="13" t="s">
        <v>40</v>
      </c>
    </row>
    <row r="143" spans="1:4" x14ac:dyDescent="0.8">
      <c r="A143" s="1" t="s">
        <v>68</v>
      </c>
      <c r="B143" s="13" t="s">
        <v>48</v>
      </c>
      <c r="C143" s="13" t="s">
        <v>24</v>
      </c>
      <c r="D143" s="13" t="s">
        <v>40</v>
      </c>
    </row>
    <row r="144" spans="1:4" x14ac:dyDescent="0.8">
      <c r="A144" s="1" t="s">
        <v>68</v>
      </c>
      <c r="B144" s="13" t="s">
        <v>48</v>
      </c>
      <c r="C144" s="13" t="s">
        <v>24</v>
      </c>
      <c r="D144" s="13" t="s">
        <v>40</v>
      </c>
    </row>
    <row r="145" spans="1:4" x14ac:dyDescent="0.8">
      <c r="A145" s="1" t="s">
        <v>68</v>
      </c>
      <c r="B145" s="13" t="s">
        <v>48</v>
      </c>
      <c r="C145" s="13" t="s">
        <v>24</v>
      </c>
      <c r="D145" s="13" t="s">
        <v>40</v>
      </c>
    </row>
    <row r="146" spans="1:4" x14ac:dyDescent="0.8">
      <c r="A146" s="1" t="s">
        <v>68</v>
      </c>
      <c r="B146" s="13" t="s">
        <v>48</v>
      </c>
      <c r="C146" s="13" t="s">
        <v>24</v>
      </c>
      <c r="D146" s="13" t="s">
        <v>40</v>
      </c>
    </row>
    <row r="147" spans="1:4" x14ac:dyDescent="0.8">
      <c r="A147" s="1" t="s">
        <v>67</v>
      </c>
      <c r="B147" s="13" t="s">
        <v>8</v>
      </c>
      <c r="C147" s="13" t="s">
        <v>24</v>
      </c>
      <c r="D147" s="13" t="s">
        <v>40</v>
      </c>
    </row>
    <row r="148" spans="1:4" x14ac:dyDescent="0.8">
      <c r="A148" s="1" t="s">
        <v>68</v>
      </c>
      <c r="B148" s="13" t="s">
        <v>8</v>
      </c>
      <c r="C148" s="13" t="s">
        <v>24</v>
      </c>
      <c r="D148" s="13" t="s">
        <v>40</v>
      </c>
    </row>
    <row r="149" spans="1:4" x14ac:dyDescent="0.8">
      <c r="A149" s="1" t="s">
        <v>68</v>
      </c>
      <c r="B149" s="13" t="s">
        <v>8</v>
      </c>
      <c r="C149" s="13" t="s">
        <v>24</v>
      </c>
      <c r="D149" s="13" t="s">
        <v>40</v>
      </c>
    </row>
    <row r="150" spans="1:4" x14ac:dyDescent="0.8">
      <c r="A150" s="1" t="s">
        <v>68</v>
      </c>
      <c r="B150" s="13" t="s">
        <v>8</v>
      </c>
      <c r="C150" s="13" t="s">
        <v>24</v>
      </c>
      <c r="D150" s="13" t="s">
        <v>40</v>
      </c>
    </row>
    <row r="151" spans="1:4" x14ac:dyDescent="0.8">
      <c r="A151" s="1" t="s">
        <v>67</v>
      </c>
      <c r="B151" s="13" t="s">
        <v>15</v>
      </c>
      <c r="C151" s="13" t="s">
        <v>28</v>
      </c>
      <c r="D151" s="13" t="s">
        <v>40</v>
      </c>
    </row>
    <row r="152" spans="1:4" x14ac:dyDescent="0.8">
      <c r="A152" s="1" t="s">
        <v>68</v>
      </c>
      <c r="B152" s="13" t="s">
        <v>15</v>
      </c>
      <c r="C152" s="13" t="s">
        <v>28</v>
      </c>
      <c r="D152" s="13" t="s">
        <v>40</v>
      </c>
    </row>
    <row r="153" spans="1:4" x14ac:dyDescent="0.8">
      <c r="A153" s="1" t="s">
        <v>68</v>
      </c>
      <c r="B153" s="13" t="s">
        <v>15</v>
      </c>
      <c r="C153" s="13" t="s">
        <v>28</v>
      </c>
      <c r="D153" s="13" t="s">
        <v>40</v>
      </c>
    </row>
    <row r="154" spans="1:4" x14ac:dyDescent="0.8">
      <c r="A154" s="1" t="s">
        <v>68</v>
      </c>
      <c r="B154" s="13" t="s">
        <v>48</v>
      </c>
      <c r="C154" s="13" t="s">
        <v>28</v>
      </c>
      <c r="D154" s="13" t="s">
        <v>40</v>
      </c>
    </row>
    <row r="155" spans="1:4" x14ac:dyDescent="0.8">
      <c r="A155" s="1" t="s">
        <v>68</v>
      </c>
      <c r="B155" s="13" t="s">
        <v>48</v>
      </c>
      <c r="C155" s="13" t="s">
        <v>28</v>
      </c>
      <c r="D155" s="13" t="s">
        <v>40</v>
      </c>
    </row>
    <row r="156" spans="1:4" x14ac:dyDescent="0.8">
      <c r="A156" s="1" t="s">
        <v>68</v>
      </c>
      <c r="B156" s="13" t="s">
        <v>48</v>
      </c>
      <c r="C156" s="13" t="s">
        <v>28</v>
      </c>
      <c r="D156" s="13" t="s">
        <v>40</v>
      </c>
    </row>
    <row r="157" spans="1:4" x14ac:dyDescent="0.8">
      <c r="A157" s="1" t="s">
        <v>68</v>
      </c>
      <c r="B157" s="13" t="s">
        <v>48</v>
      </c>
      <c r="C157" s="13" t="s">
        <v>28</v>
      </c>
      <c r="D157" s="13" t="s">
        <v>40</v>
      </c>
    </row>
    <row r="158" spans="1:4" x14ac:dyDescent="0.8">
      <c r="A158" s="1" t="s">
        <v>68</v>
      </c>
      <c r="B158" s="13" t="s">
        <v>8</v>
      </c>
      <c r="C158" s="13" t="s">
        <v>28</v>
      </c>
      <c r="D158" s="13" t="s">
        <v>40</v>
      </c>
    </row>
    <row r="159" spans="1:4" x14ac:dyDescent="0.8">
      <c r="A159" s="1" t="s">
        <v>68</v>
      </c>
      <c r="B159" s="13" t="s">
        <v>8</v>
      </c>
      <c r="C159" s="13" t="s">
        <v>28</v>
      </c>
      <c r="D159" s="13" t="s">
        <v>40</v>
      </c>
    </row>
    <row r="160" spans="1:4" x14ac:dyDescent="0.8">
      <c r="A160" s="1" t="s">
        <v>68</v>
      </c>
      <c r="B160" s="13" t="s">
        <v>48</v>
      </c>
      <c r="C160" s="13" t="s">
        <v>50</v>
      </c>
      <c r="D160" s="13" t="s">
        <v>40</v>
      </c>
    </row>
    <row r="161" spans="1:4" x14ac:dyDescent="0.8">
      <c r="A161" s="1" t="s">
        <v>67</v>
      </c>
      <c r="B161" s="13" t="s">
        <v>15</v>
      </c>
      <c r="C161" s="13" t="s">
        <v>6</v>
      </c>
      <c r="D161" s="13" t="s">
        <v>41</v>
      </c>
    </row>
    <row r="162" spans="1:4" x14ac:dyDescent="0.8">
      <c r="A162" s="1" t="s">
        <v>68</v>
      </c>
      <c r="B162" s="13" t="s">
        <v>15</v>
      </c>
      <c r="C162" s="13" t="s">
        <v>6</v>
      </c>
      <c r="D162" s="13" t="s">
        <v>41</v>
      </c>
    </row>
    <row r="163" spans="1:4" x14ac:dyDescent="0.8">
      <c r="A163" s="1" t="s">
        <v>68</v>
      </c>
      <c r="B163" s="13" t="s">
        <v>15</v>
      </c>
      <c r="C163" s="13" t="s">
        <v>6</v>
      </c>
      <c r="D163" s="13" t="s">
        <v>41</v>
      </c>
    </row>
    <row r="164" spans="1:4" x14ac:dyDescent="0.8">
      <c r="A164" s="1" t="s">
        <v>68</v>
      </c>
      <c r="B164" s="13" t="s">
        <v>15</v>
      </c>
      <c r="C164" s="13" t="s">
        <v>6</v>
      </c>
      <c r="D164" s="13" t="s">
        <v>41</v>
      </c>
    </row>
    <row r="165" spans="1:4" x14ac:dyDescent="0.8">
      <c r="A165" s="1" t="s">
        <v>68</v>
      </c>
      <c r="B165" s="13" t="s">
        <v>48</v>
      </c>
      <c r="C165" s="13" t="s">
        <v>6</v>
      </c>
      <c r="D165" s="13" t="s">
        <v>41</v>
      </c>
    </row>
    <row r="166" spans="1:4" x14ac:dyDescent="0.8">
      <c r="A166" s="1" t="s">
        <v>68</v>
      </c>
      <c r="B166" s="13" t="s">
        <v>48</v>
      </c>
      <c r="C166" s="13" t="s">
        <v>6</v>
      </c>
      <c r="D166" s="13" t="s">
        <v>41</v>
      </c>
    </row>
    <row r="167" spans="1:4" x14ac:dyDescent="0.8">
      <c r="A167" s="1" t="s">
        <v>67</v>
      </c>
      <c r="B167" s="13" t="s">
        <v>15</v>
      </c>
      <c r="C167" s="13" t="s">
        <v>50</v>
      </c>
      <c r="D167" s="13" t="s">
        <v>41</v>
      </c>
    </row>
    <row r="168" spans="1:4" x14ac:dyDescent="0.8">
      <c r="A168" s="1" t="s">
        <v>68</v>
      </c>
      <c r="B168" s="13" t="s">
        <v>15</v>
      </c>
      <c r="C168" s="13" t="s">
        <v>50</v>
      </c>
      <c r="D168" s="13" t="s">
        <v>41</v>
      </c>
    </row>
    <row r="169" spans="1:4" x14ac:dyDescent="0.8">
      <c r="A169" s="1" t="s">
        <v>68</v>
      </c>
      <c r="B169" s="13" t="s">
        <v>15</v>
      </c>
      <c r="C169" s="13" t="s">
        <v>50</v>
      </c>
      <c r="D169" s="13" t="s">
        <v>41</v>
      </c>
    </row>
    <row r="170" spans="1:4" x14ac:dyDescent="0.8">
      <c r="A170" s="1" t="s">
        <v>68</v>
      </c>
      <c r="B170" s="13" t="s">
        <v>15</v>
      </c>
      <c r="C170" s="13" t="s">
        <v>50</v>
      </c>
      <c r="D170" s="13" t="s">
        <v>41</v>
      </c>
    </row>
    <row r="171" spans="1:4" x14ac:dyDescent="0.8">
      <c r="A171" s="1" t="s">
        <v>68</v>
      </c>
      <c r="B171" s="13" t="s">
        <v>15</v>
      </c>
      <c r="C171" s="13" t="s">
        <v>50</v>
      </c>
      <c r="D171" s="13" t="s">
        <v>41</v>
      </c>
    </row>
    <row r="172" spans="1:4" x14ac:dyDescent="0.8">
      <c r="A172" s="1" t="s">
        <v>68</v>
      </c>
      <c r="B172" s="13" t="s">
        <v>15</v>
      </c>
      <c r="C172" s="13" t="s">
        <v>50</v>
      </c>
      <c r="D172" s="13" t="s">
        <v>41</v>
      </c>
    </row>
    <row r="173" spans="1:4" x14ac:dyDescent="0.8">
      <c r="A173" s="1" t="s">
        <v>68</v>
      </c>
      <c r="B173" s="13" t="s">
        <v>15</v>
      </c>
      <c r="C173" s="13" t="s">
        <v>50</v>
      </c>
      <c r="D173" s="13" t="s">
        <v>41</v>
      </c>
    </row>
    <row r="174" spans="1:4" x14ac:dyDescent="0.8">
      <c r="A174" s="1" t="s">
        <v>68</v>
      </c>
      <c r="B174" s="13" t="s">
        <v>15</v>
      </c>
      <c r="C174" s="13" t="s">
        <v>50</v>
      </c>
      <c r="D174" s="13" t="s">
        <v>41</v>
      </c>
    </row>
    <row r="175" spans="1:4" x14ac:dyDescent="0.8">
      <c r="A175" s="1" t="s">
        <v>68</v>
      </c>
      <c r="B175" s="13" t="s">
        <v>15</v>
      </c>
      <c r="C175" s="13" t="s">
        <v>50</v>
      </c>
      <c r="D175" s="13" t="s">
        <v>41</v>
      </c>
    </row>
    <row r="176" spans="1:4" x14ac:dyDescent="0.8">
      <c r="A176" s="1" t="s">
        <v>68</v>
      </c>
      <c r="B176" s="13" t="s">
        <v>15</v>
      </c>
      <c r="C176" s="13" t="s">
        <v>50</v>
      </c>
      <c r="D176" s="13" t="s">
        <v>41</v>
      </c>
    </row>
    <row r="177" spans="1:4" x14ac:dyDescent="0.8">
      <c r="A177" s="1" t="s">
        <v>68</v>
      </c>
      <c r="B177" s="13" t="s">
        <v>15</v>
      </c>
      <c r="C177" s="13" t="s">
        <v>50</v>
      </c>
      <c r="D177" s="13" t="s">
        <v>41</v>
      </c>
    </row>
    <row r="178" spans="1:4" x14ac:dyDescent="0.8">
      <c r="A178" s="1" t="s">
        <v>68</v>
      </c>
      <c r="B178" s="13" t="s">
        <v>15</v>
      </c>
      <c r="C178" s="13" t="s">
        <v>50</v>
      </c>
      <c r="D178" s="13" t="s">
        <v>41</v>
      </c>
    </row>
    <row r="179" spans="1:4" x14ac:dyDescent="0.8">
      <c r="A179" s="1" t="s">
        <v>68</v>
      </c>
      <c r="B179" s="13" t="s">
        <v>15</v>
      </c>
      <c r="C179" s="13" t="s">
        <v>50</v>
      </c>
      <c r="D179" s="13" t="s">
        <v>41</v>
      </c>
    </row>
    <row r="180" spans="1:4" x14ac:dyDescent="0.8">
      <c r="A180" s="1" t="s">
        <v>68</v>
      </c>
      <c r="B180" s="13" t="s">
        <v>15</v>
      </c>
      <c r="C180" s="13" t="s">
        <v>50</v>
      </c>
      <c r="D180" s="13" t="s">
        <v>41</v>
      </c>
    </row>
    <row r="181" spans="1:4" x14ac:dyDescent="0.8">
      <c r="A181" s="1" t="s">
        <v>68</v>
      </c>
      <c r="B181" s="13" t="s">
        <v>15</v>
      </c>
      <c r="C181" s="13" t="s">
        <v>50</v>
      </c>
      <c r="D181" s="13" t="s">
        <v>41</v>
      </c>
    </row>
    <row r="182" spans="1:4" x14ac:dyDescent="0.8">
      <c r="A182" s="1" t="s">
        <v>68</v>
      </c>
      <c r="B182" s="13" t="s">
        <v>15</v>
      </c>
      <c r="C182" s="13" t="s">
        <v>50</v>
      </c>
      <c r="D182" s="13" t="s">
        <v>41</v>
      </c>
    </row>
    <row r="183" spans="1:4" x14ac:dyDescent="0.8">
      <c r="A183" s="1" t="s">
        <v>68</v>
      </c>
      <c r="B183" s="13" t="s">
        <v>15</v>
      </c>
      <c r="C183" s="13" t="s">
        <v>50</v>
      </c>
      <c r="D183" s="13" t="s">
        <v>41</v>
      </c>
    </row>
    <row r="184" spans="1:4" x14ac:dyDescent="0.8">
      <c r="A184" s="1" t="s">
        <v>68</v>
      </c>
      <c r="B184" s="13" t="s">
        <v>15</v>
      </c>
      <c r="C184" s="13" t="s">
        <v>50</v>
      </c>
      <c r="D184" s="13" t="s">
        <v>41</v>
      </c>
    </row>
    <row r="185" spans="1:4" x14ac:dyDescent="0.8">
      <c r="A185" s="1" t="s">
        <v>68</v>
      </c>
      <c r="B185" s="13" t="s">
        <v>15</v>
      </c>
      <c r="C185" s="13" t="s">
        <v>50</v>
      </c>
      <c r="D185" s="13" t="s">
        <v>41</v>
      </c>
    </row>
    <row r="186" spans="1:4" x14ac:dyDescent="0.8">
      <c r="A186" s="1" t="s">
        <v>67</v>
      </c>
      <c r="B186" s="13" t="s">
        <v>48</v>
      </c>
      <c r="C186" s="13" t="s">
        <v>50</v>
      </c>
      <c r="D186" s="13" t="s">
        <v>41</v>
      </c>
    </row>
    <row r="187" spans="1:4" x14ac:dyDescent="0.8">
      <c r="A187" s="1" t="s">
        <v>67</v>
      </c>
      <c r="B187" s="13" t="s">
        <v>48</v>
      </c>
      <c r="C187" s="13" t="s">
        <v>50</v>
      </c>
      <c r="D187" s="13" t="s">
        <v>41</v>
      </c>
    </row>
    <row r="188" spans="1:4" x14ac:dyDescent="0.8">
      <c r="A188" s="1" t="s">
        <v>68</v>
      </c>
      <c r="B188" s="1" t="s">
        <v>48</v>
      </c>
      <c r="C188" s="13" t="s">
        <v>50</v>
      </c>
      <c r="D188" s="13" t="s">
        <v>41</v>
      </c>
    </row>
    <row r="189" spans="1:4" x14ac:dyDescent="0.8">
      <c r="A189" s="1" t="s">
        <v>68</v>
      </c>
      <c r="B189" s="13" t="s">
        <v>48</v>
      </c>
      <c r="C189" s="13" t="s">
        <v>50</v>
      </c>
      <c r="D189" s="13" t="s">
        <v>41</v>
      </c>
    </row>
    <row r="190" spans="1:4" x14ac:dyDescent="0.8">
      <c r="A190" s="1" t="s">
        <v>68</v>
      </c>
      <c r="B190" s="13" t="s">
        <v>48</v>
      </c>
      <c r="C190" s="13" t="s">
        <v>50</v>
      </c>
      <c r="D190" s="13" t="s">
        <v>41</v>
      </c>
    </row>
    <row r="191" spans="1:4" x14ac:dyDescent="0.8">
      <c r="A191" s="1" t="s">
        <v>68</v>
      </c>
      <c r="B191" s="13" t="s">
        <v>48</v>
      </c>
      <c r="C191" s="13" t="s">
        <v>50</v>
      </c>
      <c r="D191" s="13" t="s">
        <v>41</v>
      </c>
    </row>
    <row r="192" spans="1:4" x14ac:dyDescent="0.8">
      <c r="A192" s="1" t="s">
        <v>68</v>
      </c>
      <c r="B192" s="13" t="s">
        <v>48</v>
      </c>
      <c r="C192" s="13" t="s">
        <v>50</v>
      </c>
      <c r="D192" s="13" t="s">
        <v>41</v>
      </c>
    </row>
    <row r="193" spans="1:4" x14ac:dyDescent="0.8">
      <c r="A193" s="1" t="s">
        <v>68</v>
      </c>
      <c r="B193" s="13" t="s">
        <v>48</v>
      </c>
      <c r="C193" s="13" t="s">
        <v>50</v>
      </c>
      <c r="D193" s="13" t="s">
        <v>41</v>
      </c>
    </row>
    <row r="194" spans="1:4" x14ac:dyDescent="0.8">
      <c r="A194" s="1" t="s">
        <v>68</v>
      </c>
      <c r="B194" s="13" t="s">
        <v>48</v>
      </c>
      <c r="C194" s="13" t="s">
        <v>50</v>
      </c>
      <c r="D194" s="13" t="s">
        <v>41</v>
      </c>
    </row>
    <row r="195" spans="1:4" x14ac:dyDescent="0.8">
      <c r="A195" s="1" t="s">
        <v>68</v>
      </c>
      <c r="B195" s="13" t="s">
        <v>48</v>
      </c>
      <c r="C195" s="13" t="s">
        <v>50</v>
      </c>
      <c r="D195" s="13" t="s">
        <v>41</v>
      </c>
    </row>
    <row r="196" spans="1:4" x14ac:dyDescent="0.8">
      <c r="A196" s="1" t="s">
        <v>68</v>
      </c>
      <c r="B196" s="13" t="s">
        <v>48</v>
      </c>
      <c r="C196" s="13" t="s">
        <v>50</v>
      </c>
      <c r="D196" s="13" t="s">
        <v>41</v>
      </c>
    </row>
    <row r="197" spans="1:4" x14ac:dyDescent="0.8">
      <c r="A197" s="1" t="s">
        <v>68</v>
      </c>
      <c r="B197" s="13" t="s">
        <v>48</v>
      </c>
      <c r="C197" s="13" t="s">
        <v>50</v>
      </c>
      <c r="D197" s="13" t="s">
        <v>41</v>
      </c>
    </row>
    <row r="198" spans="1:4" x14ac:dyDescent="0.8">
      <c r="A198" s="1" t="s">
        <v>68</v>
      </c>
      <c r="B198" s="13" t="s">
        <v>48</v>
      </c>
      <c r="C198" s="13" t="s">
        <v>50</v>
      </c>
      <c r="D198" s="13" t="s">
        <v>41</v>
      </c>
    </row>
    <row r="199" spans="1:4" x14ac:dyDescent="0.8">
      <c r="A199" s="1" t="s">
        <v>68</v>
      </c>
      <c r="B199" s="13" t="s">
        <v>48</v>
      </c>
      <c r="C199" s="13" t="s">
        <v>50</v>
      </c>
      <c r="D199" s="13" t="s">
        <v>41</v>
      </c>
    </row>
    <row r="200" spans="1:4" x14ac:dyDescent="0.8">
      <c r="A200" s="1" t="s">
        <v>68</v>
      </c>
      <c r="B200" s="13" t="s">
        <v>48</v>
      </c>
      <c r="C200" s="13" t="s">
        <v>50</v>
      </c>
      <c r="D200" s="13" t="s">
        <v>41</v>
      </c>
    </row>
    <row r="201" spans="1:4" x14ac:dyDescent="0.8">
      <c r="A201" s="1" t="s">
        <v>68</v>
      </c>
      <c r="B201" s="13" t="s">
        <v>48</v>
      </c>
      <c r="C201" s="13" t="s">
        <v>50</v>
      </c>
      <c r="D201" s="13" t="s">
        <v>41</v>
      </c>
    </row>
    <row r="202" spans="1:4" x14ac:dyDescent="0.8">
      <c r="A202" s="1" t="s">
        <v>68</v>
      </c>
      <c r="B202" s="13" t="s">
        <v>48</v>
      </c>
      <c r="C202" s="13" t="s">
        <v>50</v>
      </c>
      <c r="D202" s="13" t="s">
        <v>41</v>
      </c>
    </row>
    <row r="203" spans="1:4" x14ac:dyDescent="0.8">
      <c r="A203" s="1" t="s">
        <v>68</v>
      </c>
      <c r="B203" s="13" t="s">
        <v>48</v>
      </c>
      <c r="C203" s="13" t="s">
        <v>50</v>
      </c>
      <c r="D203" s="13" t="s">
        <v>41</v>
      </c>
    </row>
    <row r="204" spans="1:4" x14ac:dyDescent="0.8">
      <c r="A204" s="1" t="s">
        <v>68</v>
      </c>
      <c r="B204" s="13" t="s">
        <v>48</v>
      </c>
      <c r="C204" s="13" t="s">
        <v>50</v>
      </c>
      <c r="D204" s="13" t="s">
        <v>41</v>
      </c>
    </row>
    <row r="205" spans="1:4" x14ac:dyDescent="0.8">
      <c r="A205" s="1" t="s">
        <v>68</v>
      </c>
      <c r="B205" s="13" t="s">
        <v>48</v>
      </c>
      <c r="C205" s="13" t="s">
        <v>50</v>
      </c>
      <c r="D205" s="13" t="s">
        <v>41</v>
      </c>
    </row>
    <row r="206" spans="1:4" x14ac:dyDescent="0.8">
      <c r="A206" s="1" t="s">
        <v>68</v>
      </c>
      <c r="B206" s="13" t="s">
        <v>48</v>
      </c>
      <c r="C206" s="13" t="s">
        <v>50</v>
      </c>
      <c r="D206" s="13" t="s">
        <v>41</v>
      </c>
    </row>
    <row r="207" spans="1:4" x14ac:dyDescent="0.8">
      <c r="A207" s="1" t="s">
        <v>68</v>
      </c>
      <c r="B207" s="13" t="s">
        <v>48</v>
      </c>
      <c r="C207" s="13" t="s">
        <v>50</v>
      </c>
      <c r="D207" s="13" t="s">
        <v>41</v>
      </c>
    </row>
    <row r="208" spans="1:4" x14ac:dyDescent="0.8">
      <c r="A208" s="1" t="s">
        <v>68</v>
      </c>
      <c r="B208" s="13" t="s">
        <v>48</v>
      </c>
      <c r="C208" s="13" t="s">
        <v>50</v>
      </c>
      <c r="D208" s="13" t="s">
        <v>41</v>
      </c>
    </row>
    <row r="209" spans="1:4" x14ac:dyDescent="0.8">
      <c r="A209" s="1" t="s">
        <v>68</v>
      </c>
      <c r="B209" s="13" t="s">
        <v>48</v>
      </c>
      <c r="C209" s="13" t="s">
        <v>50</v>
      </c>
      <c r="D209" s="13" t="s">
        <v>41</v>
      </c>
    </row>
    <row r="210" spans="1:4" x14ac:dyDescent="0.8">
      <c r="A210" s="1" t="s">
        <v>67</v>
      </c>
      <c r="B210" s="13" t="s">
        <v>8</v>
      </c>
      <c r="C210" s="13" t="s">
        <v>50</v>
      </c>
      <c r="D210" s="13" t="s">
        <v>41</v>
      </c>
    </row>
    <row r="211" spans="1:4" x14ac:dyDescent="0.8">
      <c r="A211" s="1" t="s">
        <v>68</v>
      </c>
      <c r="B211" s="13" t="s">
        <v>8</v>
      </c>
      <c r="C211" s="13" t="s">
        <v>50</v>
      </c>
      <c r="D211" s="13" t="s">
        <v>41</v>
      </c>
    </row>
    <row r="212" spans="1:4" x14ac:dyDescent="0.8">
      <c r="A212" s="1" t="s">
        <v>68</v>
      </c>
      <c r="B212" s="13" t="s">
        <v>8</v>
      </c>
      <c r="C212" s="13" t="s">
        <v>50</v>
      </c>
      <c r="D212" s="13" t="s">
        <v>41</v>
      </c>
    </row>
    <row r="213" spans="1:4" x14ac:dyDescent="0.8">
      <c r="A213" s="1" t="s">
        <v>68</v>
      </c>
      <c r="B213" s="13" t="s">
        <v>8</v>
      </c>
      <c r="C213" s="13" t="s">
        <v>50</v>
      </c>
      <c r="D213" s="13" t="s">
        <v>41</v>
      </c>
    </row>
    <row r="214" spans="1:4" x14ac:dyDescent="0.8">
      <c r="A214" s="1" t="s">
        <v>68</v>
      </c>
      <c r="B214" s="13" t="s">
        <v>8</v>
      </c>
      <c r="C214" s="13" t="s">
        <v>50</v>
      </c>
      <c r="D214" s="13" t="s">
        <v>41</v>
      </c>
    </row>
    <row r="215" spans="1:4" x14ac:dyDescent="0.8">
      <c r="A215" s="1" t="s">
        <v>68</v>
      </c>
      <c r="B215" s="13" t="s">
        <v>8</v>
      </c>
      <c r="C215" s="13" t="s">
        <v>50</v>
      </c>
      <c r="D215" s="13" t="s">
        <v>41</v>
      </c>
    </row>
    <row r="216" spans="1:4" x14ac:dyDescent="0.8">
      <c r="A216" s="1" t="s">
        <v>68</v>
      </c>
      <c r="B216" s="13" t="s">
        <v>8</v>
      </c>
      <c r="C216" s="13" t="s">
        <v>50</v>
      </c>
      <c r="D216" s="13" t="s">
        <v>41</v>
      </c>
    </row>
    <row r="217" spans="1:4" x14ac:dyDescent="0.8">
      <c r="A217" s="1" t="s">
        <v>68</v>
      </c>
      <c r="B217" s="13" t="s">
        <v>8</v>
      </c>
      <c r="C217" s="13" t="s">
        <v>50</v>
      </c>
      <c r="D217" s="13" t="s">
        <v>41</v>
      </c>
    </row>
    <row r="218" spans="1:4" x14ac:dyDescent="0.8">
      <c r="A218" s="1" t="s">
        <v>68</v>
      </c>
      <c r="B218" s="13" t="s">
        <v>8</v>
      </c>
      <c r="C218" s="13" t="s">
        <v>50</v>
      </c>
      <c r="D218" s="13" t="s">
        <v>41</v>
      </c>
    </row>
    <row r="219" spans="1:4" x14ac:dyDescent="0.8">
      <c r="A219" s="1" t="s">
        <v>68</v>
      </c>
      <c r="B219" s="13" t="s">
        <v>8</v>
      </c>
      <c r="C219" s="13" t="s">
        <v>50</v>
      </c>
      <c r="D219" s="13" t="s">
        <v>41</v>
      </c>
    </row>
    <row r="220" spans="1:4" x14ac:dyDescent="0.8">
      <c r="A220" s="1" t="s">
        <v>68</v>
      </c>
      <c r="B220" s="13" t="s">
        <v>8</v>
      </c>
      <c r="C220" s="13" t="s">
        <v>50</v>
      </c>
      <c r="D220" s="13" t="s">
        <v>41</v>
      </c>
    </row>
    <row r="221" spans="1:4" x14ac:dyDescent="0.8">
      <c r="A221" s="1" t="s">
        <v>68</v>
      </c>
      <c r="B221" s="13" t="s">
        <v>8</v>
      </c>
      <c r="C221" s="13" t="s">
        <v>50</v>
      </c>
      <c r="D221" s="13" t="s">
        <v>41</v>
      </c>
    </row>
    <row r="222" spans="1:4" x14ac:dyDescent="0.8">
      <c r="A222" s="1" t="s">
        <v>68</v>
      </c>
      <c r="B222" s="13" t="s">
        <v>8</v>
      </c>
      <c r="C222" s="13" t="s">
        <v>50</v>
      </c>
      <c r="D222" s="13" t="s">
        <v>41</v>
      </c>
    </row>
    <row r="223" spans="1:4" x14ac:dyDescent="0.8">
      <c r="A223" s="1" t="s">
        <v>68</v>
      </c>
      <c r="B223" s="13" t="s">
        <v>15</v>
      </c>
      <c r="C223" s="13" t="s">
        <v>64</v>
      </c>
      <c r="D223" s="13" t="s">
        <v>43</v>
      </c>
    </row>
    <row r="224" spans="1:4" x14ac:dyDescent="0.8">
      <c r="A224" s="1" t="s">
        <v>68</v>
      </c>
      <c r="B224" s="13" t="s">
        <v>15</v>
      </c>
      <c r="C224" s="13" t="s">
        <v>33</v>
      </c>
      <c r="D224" s="13" t="s">
        <v>43</v>
      </c>
    </row>
    <row r="225" spans="1:4" x14ac:dyDescent="0.8">
      <c r="A225" s="1" t="s">
        <v>68</v>
      </c>
      <c r="B225" s="13" t="s">
        <v>15</v>
      </c>
      <c r="C225" s="13" t="s">
        <v>33</v>
      </c>
      <c r="D225" s="13" t="s">
        <v>43</v>
      </c>
    </row>
    <row r="226" spans="1:4" x14ac:dyDescent="0.8">
      <c r="A226" s="1" t="s">
        <v>68</v>
      </c>
      <c r="B226" s="13" t="s">
        <v>15</v>
      </c>
      <c r="C226" s="13" t="s">
        <v>33</v>
      </c>
      <c r="D226" s="13" t="s">
        <v>43</v>
      </c>
    </row>
    <row r="227" spans="1:4" x14ac:dyDescent="0.8">
      <c r="A227" s="1" t="s">
        <v>68</v>
      </c>
      <c r="B227" s="13" t="s">
        <v>15</v>
      </c>
      <c r="C227" s="13" t="s">
        <v>33</v>
      </c>
      <c r="D227" s="13" t="s">
        <v>43</v>
      </c>
    </row>
    <row r="228" spans="1:4" x14ac:dyDescent="0.8">
      <c r="A228" s="1" t="s">
        <v>68</v>
      </c>
      <c r="B228" s="13" t="s">
        <v>15</v>
      </c>
      <c r="C228" s="13" t="s">
        <v>33</v>
      </c>
      <c r="D228" s="13" t="s">
        <v>43</v>
      </c>
    </row>
    <row r="229" spans="1:4" x14ac:dyDescent="0.8">
      <c r="A229" s="1" t="s">
        <v>68</v>
      </c>
      <c r="B229" s="13" t="s">
        <v>15</v>
      </c>
      <c r="C229" s="13" t="s">
        <v>33</v>
      </c>
      <c r="D229" s="13" t="s">
        <v>43</v>
      </c>
    </row>
    <row r="230" spans="1:4" x14ac:dyDescent="0.8">
      <c r="A230" s="1" t="s">
        <v>68</v>
      </c>
      <c r="B230" s="13" t="s">
        <v>48</v>
      </c>
      <c r="C230" s="13" t="s">
        <v>33</v>
      </c>
      <c r="D230" s="13" t="s">
        <v>43</v>
      </c>
    </row>
    <row r="231" spans="1:4" x14ac:dyDescent="0.8">
      <c r="A231" s="1" t="s">
        <v>68</v>
      </c>
      <c r="B231" s="13" t="s">
        <v>48</v>
      </c>
      <c r="C231" s="13" t="s">
        <v>33</v>
      </c>
      <c r="D231" s="13" t="s">
        <v>43</v>
      </c>
    </row>
    <row r="232" spans="1:4" x14ac:dyDescent="0.8">
      <c r="A232" s="1" t="s">
        <v>68</v>
      </c>
      <c r="B232" s="13" t="s">
        <v>8</v>
      </c>
      <c r="C232" s="13" t="s">
        <v>33</v>
      </c>
      <c r="D232" s="13" t="s">
        <v>43</v>
      </c>
    </row>
    <row r="233" spans="1:4" x14ac:dyDescent="0.8">
      <c r="A233" s="1" t="s">
        <v>68</v>
      </c>
      <c r="B233" s="13" t="s">
        <v>8</v>
      </c>
      <c r="C233" s="13" t="s">
        <v>33</v>
      </c>
      <c r="D233" s="13" t="s">
        <v>43</v>
      </c>
    </row>
    <row r="234" spans="1:4" x14ac:dyDescent="0.8">
      <c r="A234" s="1" t="s">
        <v>68</v>
      </c>
      <c r="B234" s="13" t="s">
        <v>8</v>
      </c>
      <c r="C234" s="13" t="s">
        <v>33</v>
      </c>
      <c r="D234" s="13" t="s">
        <v>43</v>
      </c>
    </row>
    <row r="235" spans="1:4" x14ac:dyDescent="0.8">
      <c r="A235" s="1" t="s">
        <v>68</v>
      </c>
      <c r="B235" s="13" t="s">
        <v>8</v>
      </c>
      <c r="C235" s="13" t="s">
        <v>33</v>
      </c>
      <c r="D235" s="13" t="s">
        <v>43</v>
      </c>
    </row>
    <row r="236" spans="1:4" x14ac:dyDescent="0.8">
      <c r="A236" s="1" t="s">
        <v>67</v>
      </c>
      <c r="B236" s="13" t="s">
        <v>15</v>
      </c>
      <c r="C236" s="13" t="s">
        <v>29</v>
      </c>
      <c r="D236" s="13" t="s">
        <v>43</v>
      </c>
    </row>
    <row r="237" spans="1:4" x14ac:dyDescent="0.8">
      <c r="A237" s="1" t="s">
        <v>68</v>
      </c>
      <c r="B237" s="13" t="s">
        <v>15</v>
      </c>
      <c r="C237" s="13" t="s">
        <v>29</v>
      </c>
      <c r="D237" s="13" t="s">
        <v>43</v>
      </c>
    </row>
    <row r="238" spans="1:4" x14ac:dyDescent="0.8">
      <c r="A238" s="1" t="s">
        <v>68</v>
      </c>
      <c r="B238" s="13" t="s">
        <v>15</v>
      </c>
      <c r="C238" s="13" t="s">
        <v>29</v>
      </c>
      <c r="D238" s="13" t="s">
        <v>43</v>
      </c>
    </row>
    <row r="239" spans="1:4" x14ac:dyDescent="0.8">
      <c r="A239" s="1" t="s">
        <v>68</v>
      </c>
      <c r="B239" s="13" t="s">
        <v>15</v>
      </c>
      <c r="C239" s="13" t="s">
        <v>29</v>
      </c>
      <c r="D239" s="13" t="s">
        <v>43</v>
      </c>
    </row>
    <row r="240" spans="1:4" x14ac:dyDescent="0.8">
      <c r="A240" s="1" t="s">
        <v>68</v>
      </c>
      <c r="B240" s="13" t="s">
        <v>15</v>
      </c>
      <c r="C240" s="13" t="s">
        <v>29</v>
      </c>
      <c r="D240" s="13" t="s">
        <v>43</v>
      </c>
    </row>
    <row r="241" spans="1:4" x14ac:dyDescent="0.8">
      <c r="A241" s="1" t="s">
        <v>68</v>
      </c>
      <c r="B241" s="13" t="s">
        <v>15</v>
      </c>
      <c r="C241" s="13" t="s">
        <v>29</v>
      </c>
      <c r="D241" s="13" t="s">
        <v>43</v>
      </c>
    </row>
    <row r="242" spans="1:4" x14ac:dyDescent="0.8">
      <c r="A242" s="1" t="s">
        <v>68</v>
      </c>
      <c r="B242" s="13" t="s">
        <v>15</v>
      </c>
      <c r="C242" s="13" t="s">
        <v>29</v>
      </c>
      <c r="D242" s="13" t="s">
        <v>43</v>
      </c>
    </row>
    <row r="243" spans="1:4" x14ac:dyDescent="0.8">
      <c r="A243" s="1" t="s">
        <v>68</v>
      </c>
      <c r="B243" s="13" t="s">
        <v>15</v>
      </c>
      <c r="C243" s="13" t="s">
        <v>29</v>
      </c>
      <c r="D243" s="13" t="s">
        <v>43</v>
      </c>
    </row>
    <row r="244" spans="1:4" x14ac:dyDescent="0.8">
      <c r="A244" s="1" t="s">
        <v>68</v>
      </c>
      <c r="B244" s="13" t="s">
        <v>15</v>
      </c>
      <c r="C244" s="13" t="s">
        <v>29</v>
      </c>
      <c r="D244" s="13" t="s">
        <v>43</v>
      </c>
    </row>
    <row r="245" spans="1:4" x14ac:dyDescent="0.8">
      <c r="A245" s="1" t="s">
        <v>68</v>
      </c>
      <c r="B245" s="13" t="s">
        <v>15</v>
      </c>
      <c r="C245" s="13" t="s">
        <v>29</v>
      </c>
      <c r="D245" s="13" t="s">
        <v>43</v>
      </c>
    </row>
    <row r="246" spans="1:4" x14ac:dyDescent="0.8">
      <c r="A246" s="1" t="s">
        <v>68</v>
      </c>
      <c r="B246" s="13" t="s">
        <v>15</v>
      </c>
      <c r="C246" s="13" t="s">
        <v>29</v>
      </c>
      <c r="D246" s="13" t="s">
        <v>43</v>
      </c>
    </row>
    <row r="247" spans="1:4" x14ac:dyDescent="0.8">
      <c r="A247" s="1" t="s">
        <v>68</v>
      </c>
      <c r="B247" s="13" t="s">
        <v>15</v>
      </c>
      <c r="C247" s="13" t="s">
        <v>29</v>
      </c>
      <c r="D247" s="13" t="s">
        <v>43</v>
      </c>
    </row>
    <row r="248" spans="1:4" x14ac:dyDescent="0.8">
      <c r="A248" s="1" t="s">
        <v>68</v>
      </c>
      <c r="B248" s="13" t="s">
        <v>15</v>
      </c>
      <c r="C248" s="13" t="s">
        <v>29</v>
      </c>
      <c r="D248" s="13" t="s">
        <v>43</v>
      </c>
    </row>
    <row r="249" spans="1:4" x14ac:dyDescent="0.8">
      <c r="A249" s="1" t="s">
        <v>68</v>
      </c>
      <c r="B249" s="13" t="s">
        <v>15</v>
      </c>
      <c r="C249" s="13" t="s">
        <v>29</v>
      </c>
      <c r="D249" s="13" t="s">
        <v>43</v>
      </c>
    </row>
    <row r="250" spans="1:4" x14ac:dyDescent="0.8">
      <c r="A250" s="1" t="s">
        <v>68</v>
      </c>
      <c r="B250" s="13" t="s">
        <v>15</v>
      </c>
      <c r="C250" s="13" t="s">
        <v>29</v>
      </c>
      <c r="D250" s="13" t="s">
        <v>43</v>
      </c>
    </row>
    <row r="251" spans="1:4" x14ac:dyDescent="0.8">
      <c r="A251" s="1" t="s">
        <v>68</v>
      </c>
      <c r="B251" s="13" t="s">
        <v>15</v>
      </c>
      <c r="C251" s="13" t="s">
        <v>29</v>
      </c>
      <c r="D251" s="13" t="s">
        <v>43</v>
      </c>
    </row>
    <row r="252" spans="1:4" x14ac:dyDescent="0.8">
      <c r="A252" s="1" t="s">
        <v>68</v>
      </c>
      <c r="B252" s="13" t="s">
        <v>15</v>
      </c>
      <c r="C252" s="13" t="s">
        <v>29</v>
      </c>
      <c r="D252" s="13" t="s">
        <v>43</v>
      </c>
    </row>
    <row r="253" spans="1:4" x14ac:dyDescent="0.8">
      <c r="A253" s="1" t="s">
        <v>68</v>
      </c>
      <c r="B253" s="13" t="s">
        <v>15</v>
      </c>
      <c r="C253" s="13" t="s">
        <v>29</v>
      </c>
      <c r="D253" s="13" t="s">
        <v>43</v>
      </c>
    </row>
    <row r="254" spans="1:4" x14ac:dyDescent="0.8">
      <c r="A254" s="1" t="s">
        <v>68</v>
      </c>
      <c r="B254" s="13" t="s">
        <v>15</v>
      </c>
      <c r="C254" s="13" t="s">
        <v>29</v>
      </c>
      <c r="D254" s="13" t="s">
        <v>43</v>
      </c>
    </row>
    <row r="255" spans="1:4" x14ac:dyDescent="0.8">
      <c r="A255" s="1" t="s">
        <v>68</v>
      </c>
      <c r="B255" s="13" t="s">
        <v>15</v>
      </c>
      <c r="C255" s="13" t="s">
        <v>29</v>
      </c>
      <c r="D255" s="13" t="s">
        <v>43</v>
      </c>
    </row>
    <row r="256" spans="1:4" x14ac:dyDescent="0.8">
      <c r="A256" s="1" t="s">
        <v>68</v>
      </c>
      <c r="B256" s="13" t="s">
        <v>15</v>
      </c>
      <c r="C256" s="13" t="s">
        <v>29</v>
      </c>
      <c r="D256" s="13" t="s">
        <v>43</v>
      </c>
    </row>
    <row r="257" spans="1:4" x14ac:dyDescent="0.8">
      <c r="A257" s="1" t="s">
        <v>68</v>
      </c>
      <c r="B257" s="13" t="s">
        <v>15</v>
      </c>
      <c r="C257" s="13" t="s">
        <v>29</v>
      </c>
      <c r="D257" s="13" t="s">
        <v>43</v>
      </c>
    </row>
    <row r="258" spans="1:4" x14ac:dyDescent="0.8">
      <c r="A258" s="1" t="s">
        <v>68</v>
      </c>
      <c r="B258" s="13" t="s">
        <v>15</v>
      </c>
      <c r="C258" s="13" t="s">
        <v>29</v>
      </c>
      <c r="D258" s="13" t="s">
        <v>43</v>
      </c>
    </row>
    <row r="259" spans="1:4" x14ac:dyDescent="0.8">
      <c r="A259" s="1" t="s">
        <v>68</v>
      </c>
      <c r="B259" s="13" t="s">
        <v>15</v>
      </c>
      <c r="C259" s="13" t="s">
        <v>29</v>
      </c>
      <c r="D259" s="13" t="s">
        <v>43</v>
      </c>
    </row>
    <row r="260" spans="1:4" x14ac:dyDescent="0.8">
      <c r="A260" s="1" t="s">
        <v>67</v>
      </c>
      <c r="B260" s="13" t="s">
        <v>48</v>
      </c>
      <c r="C260" s="13" t="s">
        <v>29</v>
      </c>
      <c r="D260" s="13" t="s">
        <v>43</v>
      </c>
    </row>
    <row r="261" spans="1:4" x14ac:dyDescent="0.8">
      <c r="A261" s="1" t="s">
        <v>68</v>
      </c>
      <c r="B261" s="13" t="s">
        <v>48</v>
      </c>
      <c r="C261" s="13" t="s">
        <v>29</v>
      </c>
      <c r="D261" s="13" t="s">
        <v>43</v>
      </c>
    </row>
    <row r="262" spans="1:4" x14ac:dyDescent="0.8">
      <c r="A262" s="1" t="s">
        <v>68</v>
      </c>
      <c r="B262" s="13" t="s">
        <v>48</v>
      </c>
      <c r="C262" s="13" t="s">
        <v>29</v>
      </c>
      <c r="D262" s="13" t="s">
        <v>43</v>
      </c>
    </row>
    <row r="263" spans="1:4" x14ac:dyDescent="0.8">
      <c r="A263" s="1" t="s">
        <v>68</v>
      </c>
      <c r="B263" s="13" t="s">
        <v>48</v>
      </c>
      <c r="C263" s="13" t="s">
        <v>29</v>
      </c>
      <c r="D263" s="13" t="s">
        <v>43</v>
      </c>
    </row>
    <row r="264" spans="1:4" x14ac:dyDescent="0.8">
      <c r="A264" s="1" t="s">
        <v>68</v>
      </c>
      <c r="B264" s="13" t="s">
        <v>48</v>
      </c>
      <c r="C264" s="13" t="s">
        <v>29</v>
      </c>
      <c r="D264" s="13" t="s">
        <v>43</v>
      </c>
    </row>
    <row r="265" spans="1:4" x14ac:dyDescent="0.8">
      <c r="A265" s="1" t="s">
        <v>67</v>
      </c>
      <c r="B265" s="13" t="s">
        <v>8</v>
      </c>
      <c r="C265" s="13" t="s">
        <v>29</v>
      </c>
      <c r="D265" s="13" t="s">
        <v>43</v>
      </c>
    </row>
    <row r="266" spans="1:4" x14ac:dyDescent="0.8">
      <c r="A266" s="1" t="s">
        <v>67</v>
      </c>
      <c r="B266" s="13" t="s">
        <v>8</v>
      </c>
      <c r="C266" s="13" t="s">
        <v>29</v>
      </c>
      <c r="D266" s="13" t="s">
        <v>43</v>
      </c>
    </row>
    <row r="267" spans="1:4" x14ac:dyDescent="0.8">
      <c r="A267" s="1" t="s">
        <v>67</v>
      </c>
      <c r="B267" s="13" t="s">
        <v>8</v>
      </c>
      <c r="C267" s="13" t="s">
        <v>29</v>
      </c>
      <c r="D267" s="13" t="s">
        <v>43</v>
      </c>
    </row>
    <row r="268" spans="1:4" x14ac:dyDescent="0.8">
      <c r="A268" s="1" t="s">
        <v>67</v>
      </c>
      <c r="B268" s="13" t="s">
        <v>8</v>
      </c>
      <c r="C268" s="13" t="s">
        <v>29</v>
      </c>
      <c r="D268" s="13" t="s">
        <v>43</v>
      </c>
    </row>
    <row r="269" spans="1:4" x14ac:dyDescent="0.8">
      <c r="A269" s="1" t="s">
        <v>68</v>
      </c>
      <c r="B269" s="13" t="s">
        <v>8</v>
      </c>
      <c r="C269" s="13" t="s">
        <v>29</v>
      </c>
      <c r="D269" s="13" t="s">
        <v>43</v>
      </c>
    </row>
    <row r="270" spans="1:4" x14ac:dyDescent="0.8">
      <c r="A270" s="1" t="s">
        <v>68</v>
      </c>
      <c r="B270" s="13" t="s">
        <v>8</v>
      </c>
      <c r="C270" s="13" t="s">
        <v>29</v>
      </c>
      <c r="D270" s="13" t="s">
        <v>43</v>
      </c>
    </row>
    <row r="271" spans="1:4" x14ac:dyDescent="0.8">
      <c r="A271" s="1" t="s">
        <v>68</v>
      </c>
      <c r="B271" s="13" t="s">
        <v>8</v>
      </c>
      <c r="C271" s="13" t="s">
        <v>29</v>
      </c>
      <c r="D271" s="13" t="s">
        <v>43</v>
      </c>
    </row>
    <row r="272" spans="1:4" x14ac:dyDescent="0.8">
      <c r="A272" s="1" t="s">
        <v>68</v>
      </c>
      <c r="B272" s="13" t="s">
        <v>8</v>
      </c>
      <c r="C272" s="13" t="s">
        <v>29</v>
      </c>
      <c r="D272" s="13" t="s">
        <v>43</v>
      </c>
    </row>
    <row r="273" spans="1:4" x14ac:dyDescent="0.8">
      <c r="A273" s="1" t="s">
        <v>68</v>
      </c>
      <c r="B273" s="13" t="s">
        <v>8</v>
      </c>
      <c r="C273" s="13" t="s">
        <v>29</v>
      </c>
      <c r="D273" s="13" t="s">
        <v>43</v>
      </c>
    </row>
    <row r="274" spans="1:4" x14ac:dyDescent="0.8">
      <c r="A274" s="1" t="s">
        <v>68</v>
      </c>
      <c r="B274" s="13" t="s">
        <v>8</v>
      </c>
      <c r="C274" s="13" t="s">
        <v>29</v>
      </c>
      <c r="D274" s="13" t="s">
        <v>43</v>
      </c>
    </row>
    <row r="275" spans="1:4" x14ac:dyDescent="0.8">
      <c r="A275" s="1" t="s">
        <v>68</v>
      </c>
      <c r="B275" s="13" t="s">
        <v>8</v>
      </c>
      <c r="C275" s="13" t="s">
        <v>29</v>
      </c>
      <c r="D275" s="13" t="s">
        <v>43</v>
      </c>
    </row>
    <row r="276" spans="1:4" x14ac:dyDescent="0.8">
      <c r="A276" s="1" t="s">
        <v>68</v>
      </c>
      <c r="B276" s="13" t="s">
        <v>8</v>
      </c>
      <c r="C276" s="13" t="s">
        <v>29</v>
      </c>
      <c r="D276" s="13" t="s">
        <v>43</v>
      </c>
    </row>
    <row r="277" spans="1:4" x14ac:dyDescent="0.8">
      <c r="A277" s="1" t="s">
        <v>68</v>
      </c>
      <c r="B277" s="13" t="s">
        <v>8</v>
      </c>
      <c r="C277" s="13" t="s">
        <v>29</v>
      </c>
      <c r="D277" s="13" t="s">
        <v>43</v>
      </c>
    </row>
    <row r="278" spans="1:4" x14ac:dyDescent="0.8">
      <c r="A278" s="1" t="s">
        <v>68</v>
      </c>
      <c r="B278" s="13" t="s">
        <v>8</v>
      </c>
      <c r="C278" s="13" t="s">
        <v>29</v>
      </c>
      <c r="D278" s="13" t="s">
        <v>43</v>
      </c>
    </row>
    <row r="279" spans="1:4" x14ac:dyDescent="0.8">
      <c r="A279" s="1" t="s">
        <v>68</v>
      </c>
      <c r="B279" s="13" t="s">
        <v>8</v>
      </c>
      <c r="C279" s="13" t="s">
        <v>29</v>
      </c>
      <c r="D279" s="13" t="s">
        <v>43</v>
      </c>
    </row>
    <row r="280" spans="1:4" x14ac:dyDescent="0.8">
      <c r="A280" s="1" t="s">
        <v>68</v>
      </c>
      <c r="B280" s="13" t="s">
        <v>8</v>
      </c>
      <c r="C280" s="13" t="s">
        <v>29</v>
      </c>
      <c r="D280" s="13" t="s">
        <v>43</v>
      </c>
    </row>
    <row r="281" spans="1:4" x14ac:dyDescent="0.8">
      <c r="A281" s="1" t="s">
        <v>68</v>
      </c>
      <c r="B281" s="13" t="s">
        <v>8</v>
      </c>
      <c r="C281" s="13" t="s">
        <v>29</v>
      </c>
      <c r="D281" s="13" t="s">
        <v>43</v>
      </c>
    </row>
    <row r="282" spans="1:4" x14ac:dyDescent="0.8">
      <c r="A282" s="1" t="s">
        <v>68</v>
      </c>
      <c r="B282" s="13" t="s">
        <v>8</v>
      </c>
      <c r="C282" s="13" t="s">
        <v>29</v>
      </c>
      <c r="D282" s="13" t="s">
        <v>43</v>
      </c>
    </row>
    <row r="283" spans="1:4" x14ac:dyDescent="0.8">
      <c r="A283" s="1" t="s">
        <v>68</v>
      </c>
      <c r="B283" s="13" t="s">
        <v>8</v>
      </c>
      <c r="C283" s="13" t="s">
        <v>29</v>
      </c>
      <c r="D283" s="13" t="s">
        <v>43</v>
      </c>
    </row>
    <row r="284" spans="1:4" x14ac:dyDescent="0.8">
      <c r="A284" s="1" t="s">
        <v>68</v>
      </c>
      <c r="B284" s="13" t="s">
        <v>8</v>
      </c>
      <c r="C284" s="13" t="s">
        <v>29</v>
      </c>
      <c r="D284" s="13" t="s">
        <v>43</v>
      </c>
    </row>
    <row r="285" spans="1:4" x14ac:dyDescent="0.8">
      <c r="A285" s="1" t="s">
        <v>68</v>
      </c>
      <c r="B285" s="13" t="s">
        <v>8</v>
      </c>
      <c r="C285" s="13" t="s">
        <v>29</v>
      </c>
      <c r="D285" s="13" t="s">
        <v>43</v>
      </c>
    </row>
    <row r="286" spans="1:4" x14ac:dyDescent="0.8">
      <c r="A286" s="1" t="s">
        <v>68</v>
      </c>
      <c r="B286" s="13" t="s">
        <v>8</v>
      </c>
      <c r="C286" s="13" t="s">
        <v>29</v>
      </c>
      <c r="D286" s="13" t="s">
        <v>43</v>
      </c>
    </row>
    <row r="287" spans="1:4" x14ac:dyDescent="0.8">
      <c r="A287" s="1" t="s">
        <v>68</v>
      </c>
      <c r="B287" s="13" t="s">
        <v>8</v>
      </c>
      <c r="C287" s="13" t="s">
        <v>29</v>
      </c>
      <c r="D287" s="13" t="s">
        <v>43</v>
      </c>
    </row>
    <row r="288" spans="1:4" x14ac:dyDescent="0.8">
      <c r="A288" s="1" t="s">
        <v>68</v>
      </c>
      <c r="B288" s="13" t="s">
        <v>8</v>
      </c>
      <c r="C288" s="13" t="s">
        <v>29</v>
      </c>
      <c r="D288" s="13" t="s">
        <v>43</v>
      </c>
    </row>
    <row r="289" spans="1:4" x14ac:dyDescent="0.8">
      <c r="A289" s="1" t="s">
        <v>68</v>
      </c>
      <c r="B289" s="13" t="s">
        <v>8</v>
      </c>
      <c r="C289" s="13" t="s">
        <v>29</v>
      </c>
      <c r="D289" s="13" t="s">
        <v>43</v>
      </c>
    </row>
    <row r="290" spans="1:4" x14ac:dyDescent="0.8">
      <c r="A290" s="1" t="s">
        <v>68</v>
      </c>
      <c r="B290" s="13" t="s">
        <v>8</v>
      </c>
      <c r="C290" s="13" t="s">
        <v>29</v>
      </c>
      <c r="D290" s="13" t="s">
        <v>43</v>
      </c>
    </row>
    <row r="291" spans="1:4" x14ac:dyDescent="0.8">
      <c r="A291" s="1" t="s">
        <v>68</v>
      </c>
      <c r="B291" s="13" t="s">
        <v>8</v>
      </c>
      <c r="C291" s="13" t="s">
        <v>29</v>
      </c>
      <c r="D291" s="13" t="s">
        <v>43</v>
      </c>
    </row>
    <row r="292" spans="1:4" x14ac:dyDescent="0.8">
      <c r="A292" s="1" t="s">
        <v>68</v>
      </c>
      <c r="B292" s="13" t="s">
        <v>8</v>
      </c>
      <c r="C292" s="13" t="s">
        <v>29</v>
      </c>
      <c r="D292" s="13" t="s">
        <v>43</v>
      </c>
    </row>
    <row r="293" spans="1:4" x14ac:dyDescent="0.8">
      <c r="A293" s="1" t="s">
        <v>68</v>
      </c>
      <c r="B293" s="13" t="s">
        <v>8</v>
      </c>
      <c r="C293" s="13" t="s">
        <v>29</v>
      </c>
      <c r="D293" s="13" t="s">
        <v>43</v>
      </c>
    </row>
    <row r="294" spans="1:4" x14ac:dyDescent="0.8">
      <c r="A294" s="1" t="s">
        <v>68</v>
      </c>
      <c r="B294" s="13" t="s">
        <v>8</v>
      </c>
      <c r="C294" s="13" t="s">
        <v>29</v>
      </c>
      <c r="D294" s="13" t="s">
        <v>43</v>
      </c>
    </row>
    <row r="295" spans="1:4" x14ac:dyDescent="0.8">
      <c r="A295" s="1" t="s">
        <v>68</v>
      </c>
      <c r="B295" s="13" t="s">
        <v>8</v>
      </c>
      <c r="C295" s="13" t="s">
        <v>29</v>
      </c>
      <c r="D295" s="13" t="s">
        <v>43</v>
      </c>
    </row>
    <row r="296" spans="1:4" x14ac:dyDescent="0.8">
      <c r="A296" s="1" t="s">
        <v>68</v>
      </c>
      <c r="B296" s="13" t="s">
        <v>8</v>
      </c>
      <c r="C296" s="13" t="s">
        <v>29</v>
      </c>
      <c r="D296" s="13" t="s">
        <v>43</v>
      </c>
    </row>
    <row r="297" spans="1:4" x14ac:dyDescent="0.8">
      <c r="A297" s="1" t="s">
        <v>68</v>
      </c>
      <c r="B297" s="13" t="s">
        <v>8</v>
      </c>
      <c r="C297" s="13" t="s">
        <v>29</v>
      </c>
      <c r="D297" s="13" t="s">
        <v>43</v>
      </c>
    </row>
    <row r="298" spans="1:4" x14ac:dyDescent="0.8">
      <c r="A298" s="1" t="s">
        <v>68</v>
      </c>
      <c r="B298" s="13" t="s">
        <v>8</v>
      </c>
      <c r="C298" s="13" t="s">
        <v>29</v>
      </c>
      <c r="D298" s="13" t="s">
        <v>43</v>
      </c>
    </row>
    <row r="299" spans="1:4" x14ac:dyDescent="0.8">
      <c r="A299" s="1" t="s">
        <v>67</v>
      </c>
      <c r="B299" s="13" t="s">
        <v>48</v>
      </c>
      <c r="C299" s="13" t="s">
        <v>54</v>
      </c>
      <c r="D299" s="13" t="s">
        <v>43</v>
      </c>
    </row>
    <row r="300" spans="1:4" x14ac:dyDescent="0.8">
      <c r="A300" s="1" t="s">
        <v>68</v>
      </c>
      <c r="B300" s="13" t="s">
        <v>48</v>
      </c>
      <c r="C300" s="13" t="s">
        <v>10</v>
      </c>
      <c r="D300" s="13" t="s">
        <v>43</v>
      </c>
    </row>
    <row r="301" spans="1:4" x14ac:dyDescent="0.8">
      <c r="A301" s="1" t="s">
        <v>68</v>
      </c>
      <c r="B301" s="13" t="s">
        <v>15</v>
      </c>
      <c r="C301" s="13" t="s">
        <v>34</v>
      </c>
      <c r="D301" s="13" t="s">
        <v>43</v>
      </c>
    </row>
    <row r="302" spans="1:4" x14ac:dyDescent="0.8">
      <c r="A302" s="1" t="s">
        <v>67</v>
      </c>
      <c r="B302" s="13" t="s">
        <v>8</v>
      </c>
      <c r="C302" s="13" t="s">
        <v>55</v>
      </c>
      <c r="D302" s="13" t="s">
        <v>43</v>
      </c>
    </row>
    <row r="303" spans="1:4" x14ac:dyDescent="0.8">
      <c r="A303" s="1" t="s">
        <v>68</v>
      </c>
      <c r="B303" s="13" t="s">
        <v>8</v>
      </c>
      <c r="C303" s="13" t="s">
        <v>55</v>
      </c>
      <c r="D303" s="13" t="s">
        <v>43</v>
      </c>
    </row>
  </sheetData>
  <sortState xmlns:xlrd2="http://schemas.microsoft.com/office/spreadsheetml/2017/richdata2" ref="B2:D303">
    <sortCondition ref="D2:D303"/>
    <sortCondition ref="C2:C303"/>
    <sortCondition ref="B2:B303"/>
  </sortState>
  <dataValidations count="3">
    <dataValidation type="list" allowBlank="1" showInputMessage="1" showErrorMessage="1" sqref="D2:D1048576" xr:uid="{B0D3A1A8-262F-4605-8AF2-70B41F13AD9D}">
      <formula1>$H$2:$H$7</formula1>
    </dataValidation>
    <dataValidation type="list" allowBlank="1" showInputMessage="1" showErrorMessage="1" sqref="B2:B1048576" xr:uid="{8EDC77B2-853A-40CF-A4CF-26FD164E7597}">
      <formula1>$G$2:$G$10</formula1>
    </dataValidation>
    <dataValidation type="list" allowBlank="1" showInputMessage="1" showErrorMessage="1" sqref="A1" xr:uid="{4D306786-0BD8-4AF5-846B-9B87089DEFE3}">
      <formula1>$F$4:$F$5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20FF-9F4D-48C7-9C78-72755EA3A4E2}">
  <dimension ref="B3:O38"/>
  <sheetViews>
    <sheetView workbookViewId="0">
      <selection activeCell="N1" sqref="N1"/>
    </sheetView>
  </sheetViews>
  <sheetFormatPr defaultRowHeight="14.75" x14ac:dyDescent="0.75"/>
  <cols>
    <col min="2" max="2" width="11.453125" customWidth="1"/>
    <col min="3" max="3" width="7.7265625" customWidth="1"/>
    <col min="6" max="7" width="13" bestFit="1" customWidth="1"/>
    <col min="8" max="8" width="4.1796875" customWidth="1"/>
    <col min="11" max="11" width="13.86328125" bestFit="1" customWidth="1"/>
    <col min="14" max="14" width="3.04296875" customWidth="1"/>
  </cols>
  <sheetData>
    <row r="3" spans="2:15" x14ac:dyDescent="0.75">
      <c r="B3" s="11" t="s">
        <v>66</v>
      </c>
      <c r="C3" s="7" t="s">
        <v>49</v>
      </c>
      <c r="D3" s="7" t="s">
        <v>39</v>
      </c>
      <c r="E3" s="7" t="s">
        <v>40</v>
      </c>
      <c r="F3" s="7" t="s">
        <v>41</v>
      </c>
      <c r="G3" s="7" t="s">
        <v>43</v>
      </c>
      <c r="H3" s="7"/>
      <c r="I3" s="7" t="s">
        <v>44</v>
      </c>
      <c r="K3" s="11" t="s">
        <v>66</v>
      </c>
      <c r="L3" s="7" t="s">
        <v>3</v>
      </c>
      <c r="M3" s="7" t="s">
        <v>13</v>
      </c>
      <c r="N3" s="7"/>
      <c r="O3" s="7" t="s">
        <v>44</v>
      </c>
    </row>
    <row r="4" spans="2:15" x14ac:dyDescent="0.75">
      <c r="K4" t="s">
        <v>64</v>
      </c>
      <c r="L4" s="8">
        <v>0</v>
      </c>
      <c r="M4" s="8">
        <v>1</v>
      </c>
      <c r="N4" s="8"/>
      <c r="O4" s="8">
        <v>1</v>
      </c>
    </row>
    <row r="5" spans="2:15" x14ac:dyDescent="0.75">
      <c r="B5" s="4" t="s">
        <v>15</v>
      </c>
      <c r="C5" s="9">
        <v>2</v>
      </c>
      <c r="D5" s="9">
        <v>10</v>
      </c>
      <c r="E5" s="9">
        <v>39</v>
      </c>
      <c r="F5" s="9">
        <v>23</v>
      </c>
      <c r="G5" s="9">
        <v>32</v>
      </c>
      <c r="H5" s="9"/>
      <c r="I5" s="9">
        <v>106</v>
      </c>
      <c r="K5" t="s">
        <v>16</v>
      </c>
      <c r="L5" s="8">
        <v>0</v>
      </c>
      <c r="M5" s="8">
        <v>9</v>
      </c>
      <c r="N5" s="8"/>
      <c r="O5" s="8">
        <v>9</v>
      </c>
    </row>
    <row r="6" spans="2:15" x14ac:dyDescent="0.75">
      <c r="B6" s="8" t="s">
        <v>3</v>
      </c>
      <c r="C6" s="8">
        <v>2</v>
      </c>
      <c r="D6" s="8">
        <v>2</v>
      </c>
      <c r="E6" s="8">
        <v>5</v>
      </c>
      <c r="F6" s="8">
        <v>2</v>
      </c>
      <c r="G6" s="8">
        <v>1</v>
      </c>
      <c r="H6" s="8"/>
      <c r="I6" s="8">
        <v>12</v>
      </c>
      <c r="K6" t="s">
        <v>61</v>
      </c>
      <c r="L6" s="8">
        <v>0</v>
      </c>
      <c r="M6" s="8">
        <v>1</v>
      </c>
      <c r="N6" s="8"/>
      <c r="O6" s="8">
        <v>1</v>
      </c>
    </row>
    <row r="7" spans="2:15" x14ac:dyDescent="0.75">
      <c r="B7" s="8" t="s">
        <v>13</v>
      </c>
      <c r="C7" s="8">
        <v>0</v>
      </c>
      <c r="D7" s="8">
        <v>8</v>
      </c>
      <c r="E7" s="8">
        <v>34</v>
      </c>
      <c r="F7" s="8">
        <v>21</v>
      </c>
      <c r="G7" s="8">
        <v>31</v>
      </c>
      <c r="H7" s="8"/>
      <c r="I7" s="8">
        <v>94</v>
      </c>
      <c r="K7" t="s">
        <v>33</v>
      </c>
      <c r="L7" s="8">
        <v>0</v>
      </c>
      <c r="M7" s="8">
        <v>12</v>
      </c>
      <c r="N7" s="8"/>
      <c r="O7" s="8">
        <v>12</v>
      </c>
    </row>
    <row r="8" spans="2:15" x14ac:dyDescent="0.75">
      <c r="C8" s="8"/>
      <c r="D8" s="8"/>
      <c r="E8" s="8"/>
      <c r="F8" s="8"/>
      <c r="G8" s="8"/>
      <c r="H8" s="8"/>
      <c r="I8" s="8"/>
      <c r="K8" t="s">
        <v>6</v>
      </c>
      <c r="L8" s="8">
        <v>1</v>
      </c>
      <c r="M8" s="8">
        <v>5</v>
      </c>
      <c r="N8" s="8"/>
      <c r="O8" s="8">
        <v>6</v>
      </c>
    </row>
    <row r="9" spans="2:15" x14ac:dyDescent="0.75">
      <c r="B9" s="4" t="s">
        <v>48</v>
      </c>
      <c r="C9" s="9">
        <v>0</v>
      </c>
      <c r="D9" s="9">
        <v>7</v>
      </c>
      <c r="E9" s="9">
        <v>59</v>
      </c>
      <c r="F9" s="9">
        <v>26</v>
      </c>
      <c r="G9" s="9">
        <v>9</v>
      </c>
      <c r="H9" s="9"/>
      <c r="I9" s="9">
        <v>101</v>
      </c>
      <c r="K9" t="s">
        <v>29</v>
      </c>
      <c r="L9" s="8">
        <v>6</v>
      </c>
      <c r="M9" s="8">
        <v>57</v>
      </c>
      <c r="N9" s="8"/>
      <c r="O9" s="8">
        <v>63</v>
      </c>
    </row>
    <row r="10" spans="2:15" x14ac:dyDescent="0.75">
      <c r="B10" s="8" t="s">
        <v>3</v>
      </c>
      <c r="C10" s="8">
        <v>0</v>
      </c>
      <c r="D10" s="8">
        <v>1</v>
      </c>
      <c r="E10" s="8">
        <v>6</v>
      </c>
      <c r="F10" s="8">
        <v>2</v>
      </c>
      <c r="G10" s="8">
        <v>2</v>
      </c>
      <c r="H10" s="8"/>
      <c r="I10" s="8">
        <v>11</v>
      </c>
      <c r="K10" t="s">
        <v>54</v>
      </c>
      <c r="L10" s="8">
        <v>1</v>
      </c>
      <c r="M10" s="8">
        <v>0</v>
      </c>
      <c r="N10" s="8"/>
      <c r="O10" s="8">
        <v>1</v>
      </c>
    </row>
    <row r="11" spans="2:15" x14ac:dyDescent="0.75">
      <c r="B11" s="8" t="s">
        <v>13</v>
      </c>
      <c r="C11" s="8">
        <v>0</v>
      </c>
      <c r="D11" s="8">
        <v>6</v>
      </c>
      <c r="E11" s="8">
        <v>53</v>
      </c>
      <c r="F11" s="8">
        <v>24</v>
      </c>
      <c r="G11" s="8">
        <v>7</v>
      </c>
      <c r="H11" s="8"/>
      <c r="I11" s="8">
        <v>90</v>
      </c>
      <c r="K11" t="s">
        <v>60</v>
      </c>
      <c r="L11" s="8">
        <v>0</v>
      </c>
      <c r="M11" s="8">
        <v>5</v>
      </c>
      <c r="N11" s="8"/>
      <c r="O11" s="8">
        <v>5</v>
      </c>
    </row>
    <row r="12" spans="2:15" x14ac:dyDescent="0.75">
      <c r="C12" s="8"/>
      <c r="D12" s="8"/>
      <c r="E12" s="8"/>
      <c r="F12" s="8"/>
      <c r="G12" s="8"/>
      <c r="H12" s="8"/>
      <c r="I12" s="8"/>
      <c r="K12" t="s">
        <v>9</v>
      </c>
      <c r="L12" s="8">
        <v>0</v>
      </c>
      <c r="M12" s="8">
        <v>14</v>
      </c>
      <c r="N12" s="8"/>
      <c r="O12" s="8">
        <v>14</v>
      </c>
    </row>
    <row r="13" spans="2:15" x14ac:dyDescent="0.75">
      <c r="B13" s="4" t="s">
        <v>8</v>
      </c>
      <c r="C13" s="9">
        <v>4</v>
      </c>
      <c r="D13" s="9">
        <v>3</v>
      </c>
      <c r="E13" s="9">
        <v>35</v>
      </c>
      <c r="F13" s="9">
        <v>13</v>
      </c>
      <c r="G13" s="9">
        <v>40</v>
      </c>
      <c r="H13" s="9"/>
      <c r="I13" s="9">
        <v>95</v>
      </c>
      <c r="K13" t="s">
        <v>52</v>
      </c>
      <c r="L13" s="8">
        <v>1</v>
      </c>
      <c r="M13" s="8">
        <v>0</v>
      </c>
      <c r="N13" s="8"/>
      <c r="O13" s="8">
        <v>1</v>
      </c>
    </row>
    <row r="14" spans="2:15" x14ac:dyDescent="0.75">
      <c r="B14" s="8" t="s">
        <v>3</v>
      </c>
      <c r="C14" s="8">
        <v>0</v>
      </c>
      <c r="D14" s="8">
        <v>0</v>
      </c>
      <c r="E14" s="8">
        <v>3</v>
      </c>
      <c r="F14" s="8">
        <v>1</v>
      </c>
      <c r="G14" s="8">
        <v>5</v>
      </c>
      <c r="H14" s="8"/>
      <c r="I14" s="8">
        <v>9</v>
      </c>
      <c r="K14" t="s">
        <v>7</v>
      </c>
      <c r="L14" s="8">
        <v>4</v>
      </c>
      <c r="M14" s="8">
        <v>22</v>
      </c>
      <c r="N14" s="8"/>
      <c r="O14" s="8">
        <v>26</v>
      </c>
    </row>
    <row r="15" spans="2:15" x14ac:dyDescent="0.75">
      <c r="B15" s="8" t="s">
        <v>13</v>
      </c>
      <c r="C15" s="8">
        <v>4</v>
      </c>
      <c r="D15" s="8">
        <v>3</v>
      </c>
      <c r="E15" s="8">
        <v>32</v>
      </c>
      <c r="F15" s="8">
        <v>12</v>
      </c>
      <c r="G15" s="8">
        <v>35</v>
      </c>
      <c r="H15" s="8"/>
      <c r="I15" s="8">
        <v>86</v>
      </c>
      <c r="K15" t="s">
        <v>12</v>
      </c>
      <c r="L15" s="8">
        <v>5</v>
      </c>
      <c r="M15" s="8">
        <v>28</v>
      </c>
      <c r="N15" s="8"/>
      <c r="O15" s="8">
        <v>33</v>
      </c>
    </row>
    <row r="16" spans="2:15" x14ac:dyDescent="0.75">
      <c r="K16" t="s">
        <v>51</v>
      </c>
      <c r="L16" s="8">
        <v>1</v>
      </c>
      <c r="M16" s="8">
        <v>0</v>
      </c>
      <c r="N16" s="8"/>
      <c r="O16" s="8">
        <v>1</v>
      </c>
    </row>
    <row r="17" spans="2:15" x14ac:dyDescent="0.75">
      <c r="B17" s="11" t="s">
        <v>44</v>
      </c>
      <c r="C17" s="7">
        <v>6</v>
      </c>
      <c r="D17" s="7">
        <v>20</v>
      </c>
      <c r="E17" s="7">
        <v>133</v>
      </c>
      <c r="F17" s="7">
        <v>62</v>
      </c>
      <c r="G17" s="7">
        <v>81</v>
      </c>
      <c r="H17" s="7"/>
      <c r="I17" s="7">
        <v>302</v>
      </c>
      <c r="K17" t="s">
        <v>18</v>
      </c>
      <c r="L17" s="8">
        <v>0</v>
      </c>
      <c r="M17" s="8">
        <v>3</v>
      </c>
      <c r="N17" s="8"/>
      <c r="O17" s="8">
        <v>3</v>
      </c>
    </row>
    <row r="18" spans="2:15" x14ac:dyDescent="0.75">
      <c r="K18" t="s">
        <v>10</v>
      </c>
      <c r="L18" s="8">
        <v>2</v>
      </c>
      <c r="M18" s="8">
        <v>9</v>
      </c>
      <c r="N18" s="8"/>
      <c r="O18" s="8">
        <v>11</v>
      </c>
    </row>
    <row r="19" spans="2:15" x14ac:dyDescent="0.75">
      <c r="K19" t="s">
        <v>27</v>
      </c>
      <c r="L19" s="8">
        <v>1</v>
      </c>
      <c r="M19" s="8">
        <v>9</v>
      </c>
      <c r="N19" s="8"/>
      <c r="O19" s="8">
        <v>10</v>
      </c>
    </row>
    <row r="20" spans="2:15" x14ac:dyDescent="0.75">
      <c r="K20" t="s">
        <v>36</v>
      </c>
      <c r="L20" s="8">
        <v>1</v>
      </c>
      <c r="M20" s="8">
        <v>0</v>
      </c>
      <c r="N20" s="8"/>
      <c r="O20" s="8">
        <v>1</v>
      </c>
    </row>
    <row r="21" spans="2:15" x14ac:dyDescent="0.75">
      <c r="K21" t="s">
        <v>34</v>
      </c>
      <c r="L21" s="8">
        <v>0</v>
      </c>
      <c r="M21" s="8">
        <v>1</v>
      </c>
      <c r="N21" s="8"/>
      <c r="O21" s="8">
        <v>1</v>
      </c>
    </row>
    <row r="22" spans="2:15" x14ac:dyDescent="0.75">
      <c r="K22" t="s">
        <v>53</v>
      </c>
      <c r="L22" s="8">
        <v>1</v>
      </c>
      <c r="M22" s="8">
        <v>0</v>
      </c>
      <c r="N22" s="8"/>
      <c r="O22" s="8">
        <v>1</v>
      </c>
    </row>
    <row r="23" spans="2:15" x14ac:dyDescent="0.75">
      <c r="K23" t="s">
        <v>62</v>
      </c>
      <c r="L23" s="8">
        <v>0</v>
      </c>
      <c r="M23" s="8">
        <v>2</v>
      </c>
      <c r="N23" s="8"/>
      <c r="O23" s="8">
        <v>2</v>
      </c>
    </row>
    <row r="24" spans="2:15" x14ac:dyDescent="0.75">
      <c r="K24" t="s">
        <v>57</v>
      </c>
      <c r="L24" s="8">
        <v>0</v>
      </c>
      <c r="M24" s="8">
        <v>5</v>
      </c>
      <c r="N24" s="8"/>
      <c r="O24" s="8">
        <v>5</v>
      </c>
    </row>
    <row r="25" spans="2:15" x14ac:dyDescent="0.75">
      <c r="K25" t="s">
        <v>65</v>
      </c>
      <c r="L25" s="8">
        <v>0</v>
      </c>
      <c r="M25" s="8">
        <v>1</v>
      </c>
      <c r="N25" s="8"/>
      <c r="O25" s="8">
        <v>1</v>
      </c>
    </row>
    <row r="26" spans="2:15" x14ac:dyDescent="0.75">
      <c r="K26" t="s">
        <v>55</v>
      </c>
      <c r="L26" s="8">
        <v>1</v>
      </c>
      <c r="M26" s="8">
        <v>1</v>
      </c>
      <c r="N26" s="8"/>
      <c r="O26" s="8">
        <v>2</v>
      </c>
    </row>
    <row r="27" spans="2:15" x14ac:dyDescent="0.75">
      <c r="K27" t="s">
        <v>21</v>
      </c>
      <c r="L27" s="8">
        <v>0</v>
      </c>
      <c r="M27" s="8">
        <v>3</v>
      </c>
      <c r="N27" s="8"/>
      <c r="O27" s="8">
        <v>3</v>
      </c>
    </row>
    <row r="28" spans="2:15" x14ac:dyDescent="0.75">
      <c r="K28" t="s">
        <v>5</v>
      </c>
      <c r="L28" s="8">
        <v>0</v>
      </c>
      <c r="M28" s="8">
        <v>2</v>
      </c>
      <c r="N28" s="8"/>
      <c r="O28" s="8">
        <v>2</v>
      </c>
    </row>
    <row r="29" spans="2:15" x14ac:dyDescent="0.75">
      <c r="K29" t="s">
        <v>58</v>
      </c>
      <c r="L29" s="8">
        <v>0</v>
      </c>
      <c r="M29" s="8">
        <v>1</v>
      </c>
      <c r="N29" s="8"/>
      <c r="O29" s="8">
        <v>1</v>
      </c>
    </row>
    <row r="30" spans="2:15" x14ac:dyDescent="0.75">
      <c r="K30" t="s">
        <v>56</v>
      </c>
      <c r="L30" s="8">
        <v>1</v>
      </c>
      <c r="M30" s="8">
        <v>0</v>
      </c>
      <c r="N30" s="8"/>
      <c r="O30" s="8">
        <v>1</v>
      </c>
    </row>
    <row r="31" spans="2:15" x14ac:dyDescent="0.75">
      <c r="K31" t="s">
        <v>19</v>
      </c>
      <c r="L31" s="8">
        <v>0</v>
      </c>
      <c r="M31" s="8">
        <v>3</v>
      </c>
      <c r="N31" s="8"/>
      <c r="O31" s="8">
        <v>3</v>
      </c>
    </row>
    <row r="32" spans="2:15" x14ac:dyDescent="0.75">
      <c r="K32" t="s">
        <v>31</v>
      </c>
      <c r="L32" s="8">
        <v>0</v>
      </c>
      <c r="M32" s="8">
        <v>5</v>
      </c>
      <c r="N32" s="8"/>
      <c r="O32" s="8">
        <v>5</v>
      </c>
    </row>
    <row r="33" spans="11:15" x14ac:dyDescent="0.75">
      <c r="K33" t="s">
        <v>24</v>
      </c>
      <c r="L33" s="8">
        <v>1</v>
      </c>
      <c r="M33" s="8">
        <v>9</v>
      </c>
      <c r="N33" s="8"/>
      <c r="O33" s="8">
        <v>10</v>
      </c>
    </row>
    <row r="34" spans="11:15" x14ac:dyDescent="0.75">
      <c r="K34" t="s">
        <v>63</v>
      </c>
      <c r="L34" s="8">
        <v>0</v>
      </c>
      <c r="M34" s="8">
        <v>1</v>
      </c>
      <c r="N34" s="8"/>
      <c r="O34" s="8">
        <v>1</v>
      </c>
    </row>
    <row r="35" spans="11:15" x14ac:dyDescent="0.75">
      <c r="K35" t="s">
        <v>28</v>
      </c>
      <c r="L35" s="8">
        <v>1</v>
      </c>
      <c r="M35" s="8">
        <v>8</v>
      </c>
      <c r="N35" s="8"/>
      <c r="O35" s="8">
        <v>9</v>
      </c>
    </row>
    <row r="36" spans="11:15" x14ac:dyDescent="0.75">
      <c r="K36" t="s">
        <v>50</v>
      </c>
      <c r="L36" s="8">
        <v>4</v>
      </c>
      <c r="M36" s="8">
        <v>53</v>
      </c>
      <c r="N36" s="8"/>
      <c r="O36" s="8">
        <v>57</v>
      </c>
    </row>
    <row r="37" spans="11:15" x14ac:dyDescent="0.75">
      <c r="L37" s="8"/>
      <c r="M37" s="8"/>
      <c r="N37" s="8"/>
      <c r="O37" s="8"/>
    </row>
    <row r="38" spans="11:15" x14ac:dyDescent="0.75">
      <c r="K38" s="5" t="s">
        <v>44</v>
      </c>
      <c r="L38" s="10">
        <v>32</v>
      </c>
      <c r="M38" s="10">
        <v>270</v>
      </c>
      <c r="N38" s="10"/>
      <c r="O38" s="12">
        <v>302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6EA3-FBCE-45B1-8863-3C3CEE5E1B8C}">
  <dimension ref="A1:F581"/>
  <sheetViews>
    <sheetView zoomScale="89" zoomScaleNormal="89" workbookViewId="0">
      <selection activeCell="G13" sqref="G13"/>
    </sheetView>
  </sheetViews>
  <sheetFormatPr defaultColWidth="10.90625" defaultRowHeight="14.75" x14ac:dyDescent="0.75"/>
  <cols>
    <col min="1" max="1" width="10.90625" style="14"/>
    <col min="2" max="2" width="14.5" style="14" bestFit="1" customWidth="1"/>
    <col min="3" max="3" width="19.5" style="15" customWidth="1"/>
    <col min="4" max="4" width="19.5" style="18" customWidth="1"/>
    <col min="7" max="16384" width="10.90625" style="14"/>
  </cols>
  <sheetData>
    <row r="1" spans="1:4" x14ac:dyDescent="0.75">
      <c r="A1" s="11" t="s">
        <v>0</v>
      </c>
      <c r="B1" s="7" t="s">
        <v>100</v>
      </c>
      <c r="C1" s="7" t="s">
        <v>1</v>
      </c>
      <c r="D1" s="7" t="s">
        <v>2</v>
      </c>
    </row>
    <row r="2" spans="1:4" x14ac:dyDescent="0.75">
      <c r="A2" s="14" t="s">
        <v>68</v>
      </c>
      <c r="B2" s="14" t="s">
        <v>15</v>
      </c>
      <c r="C2" s="17" t="s">
        <v>69</v>
      </c>
      <c r="D2" s="15" t="s">
        <v>72</v>
      </c>
    </row>
    <row r="3" spans="1:4" x14ac:dyDescent="0.75">
      <c r="A3" s="14" t="s">
        <v>67</v>
      </c>
      <c r="B3" s="14" t="s">
        <v>15</v>
      </c>
      <c r="C3" s="15" t="s">
        <v>86</v>
      </c>
      <c r="D3" s="15" t="s">
        <v>72</v>
      </c>
    </row>
    <row r="4" spans="1:4" x14ac:dyDescent="0.75">
      <c r="A4" s="14" t="s">
        <v>68</v>
      </c>
      <c r="B4" s="14" t="s">
        <v>8</v>
      </c>
      <c r="C4" s="15" t="s">
        <v>85</v>
      </c>
      <c r="D4" s="15" t="s">
        <v>72</v>
      </c>
    </row>
    <row r="5" spans="1:4" x14ac:dyDescent="0.75">
      <c r="A5" s="14" t="s">
        <v>68</v>
      </c>
      <c r="B5" s="14" t="s">
        <v>8</v>
      </c>
      <c r="C5" s="16" t="s">
        <v>81</v>
      </c>
      <c r="D5" s="15" t="s">
        <v>72</v>
      </c>
    </row>
    <row r="6" spans="1:4" x14ac:dyDescent="0.75">
      <c r="A6" s="14" t="s">
        <v>67</v>
      </c>
      <c r="B6" s="14" t="s">
        <v>8</v>
      </c>
      <c r="C6" s="15" t="s">
        <v>86</v>
      </c>
      <c r="D6" s="15" t="s">
        <v>72</v>
      </c>
    </row>
    <row r="7" spans="1:4" x14ac:dyDescent="0.75">
      <c r="A7" s="14" t="s">
        <v>68</v>
      </c>
      <c r="B7" s="14" t="s">
        <v>15</v>
      </c>
      <c r="C7" s="15" t="s">
        <v>30</v>
      </c>
      <c r="D7" s="15" t="s">
        <v>39</v>
      </c>
    </row>
    <row r="8" spans="1:4" x14ac:dyDescent="0.75">
      <c r="A8" s="14" t="s">
        <v>68</v>
      </c>
      <c r="B8" s="14" t="s">
        <v>15</v>
      </c>
      <c r="C8" s="15" t="s">
        <v>30</v>
      </c>
      <c r="D8" s="15" t="s">
        <v>39</v>
      </c>
    </row>
    <row r="9" spans="1:4" x14ac:dyDescent="0.75">
      <c r="A9" s="14" t="s">
        <v>68</v>
      </c>
      <c r="B9" s="14" t="s">
        <v>15</v>
      </c>
      <c r="C9" s="15" t="s">
        <v>22</v>
      </c>
      <c r="D9" s="15" t="s">
        <v>39</v>
      </c>
    </row>
    <row r="10" spans="1:4" x14ac:dyDescent="0.75">
      <c r="A10" s="14" t="s">
        <v>68</v>
      </c>
      <c r="B10" s="14" t="s">
        <v>15</v>
      </c>
      <c r="C10" s="15" t="s">
        <v>22</v>
      </c>
      <c r="D10" s="15" t="s">
        <v>39</v>
      </c>
    </row>
    <row r="11" spans="1:4" x14ac:dyDescent="0.75">
      <c r="A11" s="14" t="s">
        <v>68</v>
      </c>
      <c r="B11" s="14" t="s">
        <v>15</v>
      </c>
      <c r="C11" s="15" t="s">
        <v>22</v>
      </c>
      <c r="D11" s="15" t="s">
        <v>39</v>
      </c>
    </row>
    <row r="12" spans="1:4" x14ac:dyDescent="0.75">
      <c r="A12" s="14" t="s">
        <v>68</v>
      </c>
      <c r="B12" s="14" t="s">
        <v>15</v>
      </c>
      <c r="C12" s="15" t="s">
        <v>22</v>
      </c>
      <c r="D12" s="15" t="s">
        <v>39</v>
      </c>
    </row>
    <row r="13" spans="1:4" x14ac:dyDescent="0.75">
      <c r="A13" s="14" t="s">
        <v>68</v>
      </c>
      <c r="B13" s="14" t="s">
        <v>15</v>
      </c>
      <c r="C13" s="15" t="s">
        <v>18</v>
      </c>
      <c r="D13" s="15" t="s">
        <v>39</v>
      </c>
    </row>
    <row r="14" spans="1:4" x14ac:dyDescent="0.75">
      <c r="A14" s="14" t="s">
        <v>68</v>
      </c>
      <c r="B14" s="14" t="s">
        <v>15</v>
      </c>
      <c r="C14" s="15" t="s">
        <v>18</v>
      </c>
      <c r="D14" s="15" t="s">
        <v>39</v>
      </c>
    </row>
    <row r="15" spans="1:4" x14ac:dyDescent="0.75">
      <c r="A15" s="14" t="s">
        <v>68</v>
      </c>
      <c r="B15" s="14" t="s">
        <v>15</v>
      </c>
      <c r="C15" s="15" t="s">
        <v>27</v>
      </c>
      <c r="D15" s="15" t="s">
        <v>39</v>
      </c>
    </row>
    <row r="16" spans="1:4" x14ac:dyDescent="0.75">
      <c r="A16" s="14" t="s">
        <v>68</v>
      </c>
      <c r="B16" s="14" t="s">
        <v>15</v>
      </c>
      <c r="C16" s="15" t="s">
        <v>27</v>
      </c>
      <c r="D16" s="15" t="s">
        <v>39</v>
      </c>
    </row>
    <row r="17" spans="1:4" x14ac:dyDescent="0.75">
      <c r="A17" s="14" t="s">
        <v>68</v>
      </c>
      <c r="B17" s="14" t="s">
        <v>15</v>
      </c>
      <c r="C17" s="15" t="s">
        <v>27</v>
      </c>
      <c r="D17" s="15" t="s">
        <v>39</v>
      </c>
    </row>
    <row r="18" spans="1:4" x14ac:dyDescent="0.75">
      <c r="A18" s="14" t="s">
        <v>68</v>
      </c>
      <c r="B18" s="14" t="s">
        <v>15</v>
      </c>
      <c r="C18" s="15" t="s">
        <v>27</v>
      </c>
      <c r="D18" s="15" t="s">
        <v>39</v>
      </c>
    </row>
    <row r="19" spans="1:4" x14ac:dyDescent="0.75">
      <c r="A19" s="14" t="s">
        <v>68</v>
      </c>
      <c r="B19" s="14" t="s">
        <v>15</v>
      </c>
      <c r="C19" s="15" t="s">
        <v>27</v>
      </c>
      <c r="D19" s="15" t="s">
        <v>39</v>
      </c>
    </row>
    <row r="20" spans="1:4" x14ac:dyDescent="0.75">
      <c r="A20" s="14" t="s">
        <v>68</v>
      </c>
      <c r="B20" s="14" t="s">
        <v>15</v>
      </c>
      <c r="C20" s="15" t="s">
        <v>27</v>
      </c>
      <c r="D20" s="15" t="s">
        <v>39</v>
      </c>
    </row>
    <row r="21" spans="1:4" x14ac:dyDescent="0.75">
      <c r="A21" s="14" t="s">
        <v>68</v>
      </c>
      <c r="B21" s="14" t="s">
        <v>15</v>
      </c>
      <c r="C21" s="16" t="s">
        <v>79</v>
      </c>
      <c r="D21" s="15" t="s">
        <v>39</v>
      </c>
    </row>
    <row r="22" spans="1:4" x14ac:dyDescent="0.75">
      <c r="A22" s="14" t="s">
        <v>68</v>
      </c>
      <c r="B22" s="14" t="s">
        <v>15</v>
      </c>
      <c r="C22" s="16" t="s">
        <v>58</v>
      </c>
      <c r="D22" s="15" t="s">
        <v>39</v>
      </c>
    </row>
    <row r="23" spans="1:4" x14ac:dyDescent="0.75">
      <c r="A23" s="14" t="s">
        <v>68</v>
      </c>
      <c r="B23" s="14" t="s">
        <v>15</v>
      </c>
      <c r="C23" s="15" t="s">
        <v>77</v>
      </c>
      <c r="D23" s="15" t="s">
        <v>39</v>
      </c>
    </row>
    <row r="24" spans="1:4" x14ac:dyDescent="0.75">
      <c r="A24" s="14" t="s">
        <v>68</v>
      </c>
      <c r="B24" s="14" t="s">
        <v>15</v>
      </c>
      <c r="C24" s="15" t="s">
        <v>77</v>
      </c>
      <c r="D24" s="15" t="s">
        <v>39</v>
      </c>
    </row>
    <row r="25" spans="1:4" x14ac:dyDescent="0.75">
      <c r="A25" s="14" t="s">
        <v>67</v>
      </c>
      <c r="B25" s="14" t="s">
        <v>8</v>
      </c>
      <c r="C25" s="15" t="s">
        <v>22</v>
      </c>
      <c r="D25" s="15" t="s">
        <v>39</v>
      </c>
    </row>
    <row r="26" spans="1:4" x14ac:dyDescent="0.75">
      <c r="A26" s="14" t="s">
        <v>67</v>
      </c>
      <c r="B26" s="14" t="s">
        <v>8</v>
      </c>
      <c r="C26" s="15" t="s">
        <v>22</v>
      </c>
      <c r="D26" s="15" t="s">
        <v>39</v>
      </c>
    </row>
    <row r="27" spans="1:4" x14ac:dyDescent="0.75">
      <c r="A27" s="14" t="s">
        <v>67</v>
      </c>
      <c r="B27" s="14" t="s">
        <v>8</v>
      </c>
      <c r="C27" s="15" t="s">
        <v>22</v>
      </c>
      <c r="D27" s="15" t="s">
        <v>39</v>
      </c>
    </row>
    <row r="28" spans="1:4" x14ac:dyDescent="0.75">
      <c r="A28" s="14" t="s">
        <v>68</v>
      </c>
      <c r="B28" s="14" t="s">
        <v>8</v>
      </c>
      <c r="C28" s="15" t="s">
        <v>22</v>
      </c>
      <c r="D28" s="15" t="s">
        <v>39</v>
      </c>
    </row>
    <row r="29" spans="1:4" x14ac:dyDescent="0.75">
      <c r="A29" s="14" t="s">
        <v>68</v>
      </c>
      <c r="B29" s="14" t="s">
        <v>8</v>
      </c>
      <c r="C29" s="15" t="s">
        <v>22</v>
      </c>
      <c r="D29" s="15" t="s">
        <v>39</v>
      </c>
    </row>
    <row r="30" spans="1:4" x14ac:dyDescent="0.75">
      <c r="A30" s="14" t="s">
        <v>68</v>
      </c>
      <c r="B30" s="14" t="s">
        <v>8</v>
      </c>
      <c r="C30" s="15" t="s">
        <v>22</v>
      </c>
      <c r="D30" s="15" t="s">
        <v>39</v>
      </c>
    </row>
    <row r="31" spans="1:4" x14ac:dyDescent="0.75">
      <c r="A31" s="14" t="s">
        <v>67</v>
      </c>
      <c r="B31" s="14" t="s">
        <v>8</v>
      </c>
      <c r="C31" s="15" t="s">
        <v>76</v>
      </c>
      <c r="D31" s="15" t="s">
        <v>39</v>
      </c>
    </row>
    <row r="32" spans="1:4" x14ac:dyDescent="0.75">
      <c r="A32" s="14" t="s">
        <v>68</v>
      </c>
      <c r="B32" s="14" t="s">
        <v>8</v>
      </c>
      <c r="C32" s="15" t="s">
        <v>76</v>
      </c>
      <c r="D32" s="15" t="s">
        <v>39</v>
      </c>
    </row>
    <row r="33" spans="1:4" x14ac:dyDescent="0.75">
      <c r="A33" s="14" t="s">
        <v>68</v>
      </c>
      <c r="B33" s="14" t="s">
        <v>8</v>
      </c>
      <c r="C33" s="15" t="s">
        <v>18</v>
      </c>
      <c r="D33" s="15" t="s">
        <v>39</v>
      </c>
    </row>
    <row r="34" spans="1:4" x14ac:dyDescent="0.75">
      <c r="A34" s="14" t="s">
        <v>68</v>
      </c>
      <c r="B34" s="14" t="s">
        <v>8</v>
      </c>
      <c r="C34" s="15" t="s">
        <v>18</v>
      </c>
      <c r="D34" s="15" t="s">
        <v>39</v>
      </c>
    </row>
    <row r="35" spans="1:4" x14ac:dyDescent="0.75">
      <c r="A35" s="14" t="s">
        <v>68</v>
      </c>
      <c r="B35" s="14" t="s">
        <v>8</v>
      </c>
      <c r="C35" s="15" t="s">
        <v>27</v>
      </c>
      <c r="D35" s="15" t="s">
        <v>39</v>
      </c>
    </row>
    <row r="36" spans="1:4" x14ac:dyDescent="0.75">
      <c r="A36" s="14" t="s">
        <v>68</v>
      </c>
      <c r="B36" s="14" t="s">
        <v>8</v>
      </c>
      <c r="C36" s="15" t="s">
        <v>27</v>
      </c>
      <c r="D36" s="15" t="s">
        <v>39</v>
      </c>
    </row>
    <row r="37" spans="1:4" x14ac:dyDescent="0.75">
      <c r="A37" s="14" t="s">
        <v>68</v>
      </c>
      <c r="B37" s="14" t="s">
        <v>8</v>
      </c>
      <c r="C37" s="15" t="s">
        <v>27</v>
      </c>
      <c r="D37" s="15" t="s">
        <v>39</v>
      </c>
    </row>
    <row r="38" spans="1:4" x14ac:dyDescent="0.75">
      <c r="A38" s="14" t="s">
        <v>68</v>
      </c>
      <c r="B38" s="14" t="s">
        <v>8</v>
      </c>
      <c r="C38" s="15" t="s">
        <v>27</v>
      </c>
      <c r="D38" s="15" t="s">
        <v>39</v>
      </c>
    </row>
    <row r="39" spans="1:4" x14ac:dyDescent="0.75">
      <c r="A39" s="14" t="s">
        <v>68</v>
      </c>
      <c r="B39" s="14" t="s">
        <v>8</v>
      </c>
      <c r="C39" s="15" t="s">
        <v>27</v>
      </c>
      <c r="D39" s="15" t="s">
        <v>39</v>
      </c>
    </row>
    <row r="40" spans="1:4" x14ac:dyDescent="0.75">
      <c r="A40" s="14" t="s">
        <v>68</v>
      </c>
      <c r="B40" s="14" t="s">
        <v>8</v>
      </c>
      <c r="C40" s="15" t="s">
        <v>27</v>
      </c>
      <c r="D40" s="15" t="s">
        <v>39</v>
      </c>
    </row>
    <row r="41" spans="1:4" x14ac:dyDescent="0.75">
      <c r="A41" s="14" t="s">
        <v>68</v>
      </c>
      <c r="B41" s="14" t="s">
        <v>8</v>
      </c>
      <c r="C41" s="15" t="s">
        <v>84</v>
      </c>
      <c r="D41" s="15" t="s">
        <v>39</v>
      </c>
    </row>
    <row r="42" spans="1:4" x14ac:dyDescent="0.75">
      <c r="A42" s="14" t="s">
        <v>67</v>
      </c>
      <c r="B42" s="14" t="s">
        <v>8</v>
      </c>
      <c r="C42" s="16" t="s">
        <v>35</v>
      </c>
      <c r="D42" s="15" t="s">
        <v>39</v>
      </c>
    </row>
    <row r="43" spans="1:4" x14ac:dyDescent="0.75">
      <c r="A43" s="14" t="s">
        <v>68</v>
      </c>
      <c r="B43" s="14" t="s">
        <v>8</v>
      </c>
      <c r="C43" s="16" t="s">
        <v>58</v>
      </c>
      <c r="D43" s="15" t="s">
        <v>39</v>
      </c>
    </row>
    <row r="44" spans="1:4" x14ac:dyDescent="0.75">
      <c r="A44" s="14" t="s">
        <v>68</v>
      </c>
      <c r="B44" s="14" t="s">
        <v>8</v>
      </c>
      <c r="C44" s="15" t="s">
        <v>32</v>
      </c>
      <c r="D44" s="15" t="s">
        <v>39</v>
      </c>
    </row>
    <row r="45" spans="1:4" x14ac:dyDescent="0.75">
      <c r="A45" s="14" t="s">
        <v>68</v>
      </c>
      <c r="B45" s="14" t="s">
        <v>8</v>
      </c>
      <c r="C45" s="15" t="s">
        <v>32</v>
      </c>
      <c r="D45" s="15" t="s">
        <v>39</v>
      </c>
    </row>
    <row r="46" spans="1:4" x14ac:dyDescent="0.75">
      <c r="A46" s="14" t="s">
        <v>68</v>
      </c>
      <c r="B46" s="14" t="s">
        <v>8</v>
      </c>
      <c r="C46" s="15" t="s">
        <v>32</v>
      </c>
      <c r="D46" s="15" t="s">
        <v>39</v>
      </c>
    </row>
    <row r="47" spans="1:4" x14ac:dyDescent="0.75">
      <c r="A47" s="14" t="s">
        <v>68</v>
      </c>
      <c r="B47" s="14" t="s">
        <v>8</v>
      </c>
      <c r="C47" s="15" t="s">
        <v>32</v>
      </c>
      <c r="D47" s="15" t="s">
        <v>39</v>
      </c>
    </row>
    <row r="48" spans="1:4" x14ac:dyDescent="0.75">
      <c r="A48" s="14" t="s">
        <v>68</v>
      </c>
      <c r="B48" s="14" t="s">
        <v>4</v>
      </c>
      <c r="C48" s="15" t="s">
        <v>30</v>
      </c>
      <c r="D48" s="15" t="s">
        <v>39</v>
      </c>
    </row>
    <row r="49" spans="1:4" x14ac:dyDescent="0.75">
      <c r="A49" s="14" t="s">
        <v>68</v>
      </c>
      <c r="B49" s="14" t="s">
        <v>4</v>
      </c>
      <c r="C49" s="15" t="s">
        <v>76</v>
      </c>
      <c r="D49" s="15" t="s">
        <v>39</v>
      </c>
    </row>
    <row r="50" spans="1:4" x14ac:dyDescent="0.75">
      <c r="A50" s="14" t="s">
        <v>68</v>
      </c>
      <c r="B50" s="14" t="s">
        <v>4</v>
      </c>
      <c r="C50" s="15" t="s">
        <v>18</v>
      </c>
      <c r="D50" s="15" t="s">
        <v>39</v>
      </c>
    </row>
    <row r="51" spans="1:4" x14ac:dyDescent="0.75">
      <c r="A51" s="14" t="s">
        <v>68</v>
      </c>
      <c r="B51" s="14" t="s">
        <v>4</v>
      </c>
      <c r="C51" s="15" t="s">
        <v>18</v>
      </c>
      <c r="D51" s="15" t="s">
        <v>39</v>
      </c>
    </row>
    <row r="52" spans="1:4" x14ac:dyDescent="0.75">
      <c r="A52" s="14" t="s">
        <v>68</v>
      </c>
      <c r="B52" s="14" t="s">
        <v>4</v>
      </c>
      <c r="C52" s="15" t="s">
        <v>18</v>
      </c>
      <c r="D52" s="15" t="s">
        <v>39</v>
      </c>
    </row>
    <row r="53" spans="1:4" x14ac:dyDescent="0.75">
      <c r="A53" s="14" t="s">
        <v>68</v>
      </c>
      <c r="B53" s="14" t="s">
        <v>4</v>
      </c>
      <c r="C53" s="15" t="s">
        <v>27</v>
      </c>
      <c r="D53" s="15" t="s">
        <v>39</v>
      </c>
    </row>
    <row r="54" spans="1:4" x14ac:dyDescent="0.75">
      <c r="A54" s="14" t="s">
        <v>68</v>
      </c>
      <c r="B54" s="14" t="s">
        <v>4</v>
      </c>
      <c r="C54" s="15" t="s">
        <v>27</v>
      </c>
      <c r="D54" s="15" t="s">
        <v>39</v>
      </c>
    </row>
    <row r="55" spans="1:4" x14ac:dyDescent="0.75">
      <c r="A55" s="14" t="s">
        <v>68</v>
      </c>
      <c r="B55" s="14" t="s">
        <v>4</v>
      </c>
      <c r="C55" s="15" t="s">
        <v>27</v>
      </c>
      <c r="D55" s="15" t="s">
        <v>39</v>
      </c>
    </row>
    <row r="56" spans="1:4" x14ac:dyDescent="0.75">
      <c r="A56" s="14" t="s">
        <v>68</v>
      </c>
      <c r="B56" s="14" t="s">
        <v>4</v>
      </c>
      <c r="C56" s="15" t="s">
        <v>27</v>
      </c>
      <c r="D56" s="15" t="s">
        <v>39</v>
      </c>
    </row>
    <row r="57" spans="1:4" x14ac:dyDescent="0.75">
      <c r="A57" s="14" t="s">
        <v>68</v>
      </c>
      <c r="B57" s="14" t="s">
        <v>4</v>
      </c>
      <c r="C57" s="15" t="s">
        <v>27</v>
      </c>
      <c r="D57" s="15" t="s">
        <v>39</v>
      </c>
    </row>
    <row r="58" spans="1:4" x14ac:dyDescent="0.75">
      <c r="A58" s="14" t="s">
        <v>68</v>
      </c>
      <c r="B58" s="14" t="s">
        <v>4</v>
      </c>
      <c r="C58" s="15" t="s">
        <v>27</v>
      </c>
      <c r="D58" s="15" t="s">
        <v>39</v>
      </c>
    </row>
    <row r="59" spans="1:4" x14ac:dyDescent="0.75">
      <c r="A59" s="14" t="s">
        <v>68</v>
      </c>
      <c r="B59" s="14" t="s">
        <v>4</v>
      </c>
      <c r="C59" s="15" t="s">
        <v>27</v>
      </c>
      <c r="D59" s="15" t="s">
        <v>39</v>
      </c>
    </row>
    <row r="60" spans="1:4" x14ac:dyDescent="0.75">
      <c r="A60" s="14" t="s">
        <v>68</v>
      </c>
      <c r="B60" s="14" t="s">
        <v>4</v>
      </c>
      <c r="C60" s="15" t="s">
        <v>27</v>
      </c>
      <c r="D60" s="15" t="s">
        <v>39</v>
      </c>
    </row>
    <row r="61" spans="1:4" x14ac:dyDescent="0.75">
      <c r="A61" s="14" t="s">
        <v>68</v>
      </c>
      <c r="B61" s="14" t="s">
        <v>4</v>
      </c>
      <c r="C61" s="15" t="s">
        <v>27</v>
      </c>
      <c r="D61" s="15" t="s">
        <v>39</v>
      </c>
    </row>
    <row r="62" spans="1:4" x14ac:dyDescent="0.75">
      <c r="A62" s="14" t="s">
        <v>68</v>
      </c>
      <c r="B62" s="14" t="s">
        <v>4</v>
      </c>
      <c r="C62" s="16" t="s">
        <v>83</v>
      </c>
      <c r="D62" s="15" t="s">
        <v>39</v>
      </c>
    </row>
    <row r="63" spans="1:4" x14ac:dyDescent="0.75">
      <c r="A63" s="14" t="s">
        <v>68</v>
      </c>
      <c r="B63" s="14" t="s">
        <v>4</v>
      </c>
      <c r="C63" s="15" t="s">
        <v>32</v>
      </c>
      <c r="D63" s="15" t="s">
        <v>39</v>
      </c>
    </row>
    <row r="64" spans="1:4" x14ac:dyDescent="0.75">
      <c r="A64" s="14" t="s">
        <v>68</v>
      </c>
      <c r="B64" s="14" t="s">
        <v>4</v>
      </c>
      <c r="C64" s="16" t="s">
        <v>77</v>
      </c>
      <c r="D64" s="15" t="s">
        <v>39</v>
      </c>
    </row>
    <row r="65" spans="1:4" x14ac:dyDescent="0.75">
      <c r="A65" s="14" t="s">
        <v>67</v>
      </c>
      <c r="B65" s="14" t="s">
        <v>15</v>
      </c>
      <c r="C65" s="15" t="s">
        <v>16</v>
      </c>
      <c r="D65" s="15" t="s">
        <v>40</v>
      </c>
    </row>
    <row r="66" spans="1:4" x14ac:dyDescent="0.75">
      <c r="A66" s="14" t="s">
        <v>68</v>
      </c>
      <c r="B66" s="14" t="s">
        <v>15</v>
      </c>
      <c r="C66" s="15" t="s">
        <v>16</v>
      </c>
      <c r="D66" s="15" t="s">
        <v>40</v>
      </c>
    </row>
    <row r="67" spans="1:4" x14ac:dyDescent="0.75">
      <c r="A67" s="14" t="s">
        <v>68</v>
      </c>
      <c r="B67" s="14" t="s">
        <v>15</v>
      </c>
      <c r="C67" s="15" t="s">
        <v>16</v>
      </c>
      <c r="D67" s="15" t="s">
        <v>40</v>
      </c>
    </row>
    <row r="68" spans="1:4" x14ac:dyDescent="0.75">
      <c r="A68" s="14" t="s">
        <v>68</v>
      </c>
      <c r="B68" s="14" t="s">
        <v>15</v>
      </c>
      <c r="C68" s="15" t="s">
        <v>16</v>
      </c>
      <c r="D68" s="15" t="s">
        <v>40</v>
      </c>
    </row>
    <row r="69" spans="1:4" x14ac:dyDescent="0.75">
      <c r="A69" s="14" t="s">
        <v>68</v>
      </c>
      <c r="B69" s="14" t="s">
        <v>15</v>
      </c>
      <c r="C69" s="15" t="s">
        <v>16</v>
      </c>
      <c r="D69" s="15" t="s">
        <v>40</v>
      </c>
    </row>
    <row r="70" spans="1:4" x14ac:dyDescent="0.75">
      <c r="A70" s="14" t="s">
        <v>68</v>
      </c>
      <c r="B70" s="14" t="s">
        <v>15</v>
      </c>
      <c r="C70" s="15" t="s">
        <v>16</v>
      </c>
      <c r="D70" s="15" t="s">
        <v>40</v>
      </c>
    </row>
    <row r="71" spans="1:4" x14ac:dyDescent="0.75">
      <c r="A71" s="14" t="s">
        <v>68</v>
      </c>
      <c r="B71" s="14" t="s">
        <v>15</v>
      </c>
      <c r="C71" s="15" t="s">
        <v>16</v>
      </c>
      <c r="D71" s="15" t="s">
        <v>40</v>
      </c>
    </row>
    <row r="72" spans="1:4" x14ac:dyDescent="0.75">
      <c r="A72" s="14" t="s">
        <v>68</v>
      </c>
      <c r="B72" s="14" t="s">
        <v>15</v>
      </c>
      <c r="C72" s="15" t="s">
        <v>16</v>
      </c>
      <c r="D72" s="15" t="s">
        <v>40</v>
      </c>
    </row>
    <row r="73" spans="1:4" x14ac:dyDescent="0.75">
      <c r="A73" s="14" t="s">
        <v>68</v>
      </c>
      <c r="B73" s="14" t="s">
        <v>15</v>
      </c>
      <c r="C73" s="15" t="s">
        <v>16</v>
      </c>
      <c r="D73" s="15" t="s">
        <v>40</v>
      </c>
    </row>
    <row r="74" spans="1:4" x14ac:dyDescent="0.75">
      <c r="A74" s="14" t="s">
        <v>68</v>
      </c>
      <c r="B74" s="14" t="s">
        <v>15</v>
      </c>
      <c r="C74" s="15" t="s">
        <v>16</v>
      </c>
      <c r="D74" s="15" t="s">
        <v>40</v>
      </c>
    </row>
    <row r="75" spans="1:4" x14ac:dyDescent="0.75">
      <c r="A75" s="14" t="s">
        <v>68</v>
      </c>
      <c r="B75" s="14" t="s">
        <v>15</v>
      </c>
      <c r="C75" s="15" t="s">
        <v>61</v>
      </c>
      <c r="D75" s="15" t="s">
        <v>40</v>
      </c>
    </row>
    <row r="76" spans="1:4" x14ac:dyDescent="0.75">
      <c r="A76" s="14" t="s">
        <v>68</v>
      </c>
      <c r="B76" s="14" t="s">
        <v>15</v>
      </c>
      <c r="C76" s="15" t="s">
        <v>61</v>
      </c>
      <c r="D76" s="15" t="s">
        <v>40</v>
      </c>
    </row>
    <row r="77" spans="1:4" x14ac:dyDescent="0.75">
      <c r="A77" s="14" t="s">
        <v>68</v>
      </c>
      <c r="B77" s="14" t="s">
        <v>15</v>
      </c>
      <c r="C77" s="15" t="s">
        <v>60</v>
      </c>
      <c r="D77" s="15" t="s">
        <v>40</v>
      </c>
    </row>
    <row r="78" spans="1:4" x14ac:dyDescent="0.75">
      <c r="A78" s="14" t="s">
        <v>68</v>
      </c>
      <c r="B78" s="14" t="s">
        <v>15</v>
      </c>
      <c r="C78" s="15" t="s">
        <v>60</v>
      </c>
      <c r="D78" s="15" t="s">
        <v>40</v>
      </c>
    </row>
    <row r="79" spans="1:4" x14ac:dyDescent="0.75">
      <c r="A79" s="14" t="s">
        <v>68</v>
      </c>
      <c r="B79" s="14" t="s">
        <v>15</v>
      </c>
      <c r="C79" s="15" t="s">
        <v>60</v>
      </c>
      <c r="D79" s="15" t="s">
        <v>40</v>
      </c>
    </row>
    <row r="80" spans="1:4" x14ac:dyDescent="0.75">
      <c r="A80" s="14" t="s">
        <v>67</v>
      </c>
      <c r="B80" s="14" t="s">
        <v>15</v>
      </c>
      <c r="C80" s="15" t="s">
        <v>9</v>
      </c>
      <c r="D80" s="15" t="s">
        <v>40</v>
      </c>
    </row>
    <row r="81" spans="1:4" x14ac:dyDescent="0.75">
      <c r="A81" s="14" t="s">
        <v>68</v>
      </c>
      <c r="B81" s="14" t="s">
        <v>15</v>
      </c>
      <c r="C81" s="15" t="s">
        <v>9</v>
      </c>
      <c r="D81" s="15" t="s">
        <v>40</v>
      </c>
    </row>
    <row r="82" spans="1:4" x14ac:dyDescent="0.75">
      <c r="A82" s="14" t="s">
        <v>68</v>
      </c>
      <c r="B82" s="14" t="s">
        <v>15</v>
      </c>
      <c r="C82" s="15" t="s">
        <v>9</v>
      </c>
      <c r="D82" s="15" t="s">
        <v>40</v>
      </c>
    </row>
    <row r="83" spans="1:4" x14ac:dyDescent="0.75">
      <c r="A83" s="14" t="s">
        <v>68</v>
      </c>
      <c r="B83" s="14" t="s">
        <v>15</v>
      </c>
      <c r="C83" s="15" t="s">
        <v>9</v>
      </c>
      <c r="D83" s="15" t="s">
        <v>40</v>
      </c>
    </row>
    <row r="84" spans="1:4" x14ac:dyDescent="0.75">
      <c r="A84" s="14" t="s">
        <v>68</v>
      </c>
      <c r="B84" s="14" t="s">
        <v>15</v>
      </c>
      <c r="C84" s="15" t="s">
        <v>9</v>
      </c>
      <c r="D84" s="15" t="s">
        <v>40</v>
      </c>
    </row>
    <row r="85" spans="1:4" x14ac:dyDescent="0.75">
      <c r="A85" s="14" t="s">
        <v>68</v>
      </c>
      <c r="B85" s="14" t="s">
        <v>15</v>
      </c>
      <c r="C85" s="15" t="s">
        <v>9</v>
      </c>
      <c r="D85" s="15" t="s">
        <v>40</v>
      </c>
    </row>
    <row r="86" spans="1:4" x14ac:dyDescent="0.75">
      <c r="A86" s="14" t="s">
        <v>68</v>
      </c>
      <c r="B86" s="14" t="s">
        <v>15</v>
      </c>
      <c r="C86" s="15" t="s">
        <v>26</v>
      </c>
      <c r="D86" s="15" t="s">
        <v>40</v>
      </c>
    </row>
    <row r="87" spans="1:4" x14ac:dyDescent="0.75">
      <c r="A87" s="14" t="s">
        <v>67</v>
      </c>
      <c r="B87" s="14" t="s">
        <v>15</v>
      </c>
      <c r="C87" s="15" t="s">
        <v>7</v>
      </c>
      <c r="D87" s="15" t="s">
        <v>40</v>
      </c>
    </row>
    <row r="88" spans="1:4" x14ac:dyDescent="0.75">
      <c r="A88" s="14" t="s">
        <v>68</v>
      </c>
      <c r="B88" s="14" t="s">
        <v>15</v>
      </c>
      <c r="C88" s="15" t="s">
        <v>7</v>
      </c>
      <c r="D88" s="15" t="s">
        <v>40</v>
      </c>
    </row>
    <row r="89" spans="1:4" x14ac:dyDescent="0.75">
      <c r="A89" s="14" t="s">
        <v>67</v>
      </c>
      <c r="B89" s="14" t="s">
        <v>15</v>
      </c>
      <c r="C89" s="15" t="s">
        <v>7</v>
      </c>
      <c r="D89" s="15" t="s">
        <v>40</v>
      </c>
    </row>
    <row r="90" spans="1:4" x14ac:dyDescent="0.75">
      <c r="A90" s="14" t="s">
        <v>68</v>
      </c>
      <c r="B90" s="14" t="s">
        <v>15</v>
      </c>
      <c r="C90" s="15" t="s">
        <v>7</v>
      </c>
      <c r="D90" s="15" t="s">
        <v>40</v>
      </c>
    </row>
    <row r="91" spans="1:4" x14ac:dyDescent="0.75">
      <c r="A91" s="14" t="s">
        <v>68</v>
      </c>
      <c r="B91" s="14" t="s">
        <v>15</v>
      </c>
      <c r="C91" s="15" t="s">
        <v>7</v>
      </c>
      <c r="D91" s="15" t="s">
        <v>40</v>
      </c>
    </row>
    <row r="92" spans="1:4" x14ac:dyDescent="0.75">
      <c r="A92" s="14" t="s">
        <v>68</v>
      </c>
      <c r="B92" s="14" t="s">
        <v>15</v>
      </c>
      <c r="C92" s="15" t="s">
        <v>7</v>
      </c>
      <c r="D92" s="15" t="s">
        <v>40</v>
      </c>
    </row>
    <row r="93" spans="1:4" x14ac:dyDescent="0.75">
      <c r="A93" s="14" t="s">
        <v>68</v>
      </c>
      <c r="B93" s="14" t="s">
        <v>15</v>
      </c>
      <c r="C93" s="15" t="s">
        <v>7</v>
      </c>
      <c r="D93" s="15" t="s">
        <v>40</v>
      </c>
    </row>
    <row r="94" spans="1:4" x14ac:dyDescent="0.75">
      <c r="A94" s="14" t="s">
        <v>68</v>
      </c>
      <c r="B94" s="14" t="s">
        <v>15</v>
      </c>
      <c r="C94" s="15" t="s">
        <v>7</v>
      </c>
      <c r="D94" s="15" t="s">
        <v>40</v>
      </c>
    </row>
    <row r="95" spans="1:4" x14ac:dyDescent="0.75">
      <c r="A95" s="14" t="s">
        <v>68</v>
      </c>
      <c r="B95" s="14" t="s">
        <v>15</v>
      </c>
      <c r="C95" s="15" t="s">
        <v>7</v>
      </c>
      <c r="D95" s="15" t="s">
        <v>40</v>
      </c>
    </row>
    <row r="96" spans="1:4" x14ac:dyDescent="0.75">
      <c r="A96" s="14" t="s">
        <v>68</v>
      </c>
      <c r="B96" s="14" t="s">
        <v>15</v>
      </c>
      <c r="C96" s="15" t="s">
        <v>7</v>
      </c>
      <c r="D96" s="15" t="s">
        <v>40</v>
      </c>
    </row>
    <row r="97" spans="1:4" x14ac:dyDescent="0.75">
      <c r="A97" s="14" t="s">
        <v>68</v>
      </c>
      <c r="B97" s="14" t="s">
        <v>15</v>
      </c>
      <c r="C97" s="15" t="s">
        <v>7</v>
      </c>
      <c r="D97" s="15" t="s">
        <v>40</v>
      </c>
    </row>
    <row r="98" spans="1:4" x14ac:dyDescent="0.75">
      <c r="A98" s="14" t="s">
        <v>68</v>
      </c>
      <c r="B98" s="14" t="s">
        <v>15</v>
      </c>
      <c r="C98" s="15" t="s">
        <v>7</v>
      </c>
      <c r="D98" s="15" t="s">
        <v>40</v>
      </c>
    </row>
    <row r="99" spans="1:4" x14ac:dyDescent="0.75">
      <c r="A99" s="14" t="s">
        <v>68</v>
      </c>
      <c r="B99" s="14" t="s">
        <v>15</v>
      </c>
      <c r="C99" s="15" t="s">
        <v>7</v>
      </c>
      <c r="D99" s="15" t="s">
        <v>40</v>
      </c>
    </row>
    <row r="100" spans="1:4" x14ac:dyDescent="0.75">
      <c r="A100" s="14" t="s">
        <v>68</v>
      </c>
      <c r="B100" s="14" t="s">
        <v>15</v>
      </c>
      <c r="C100" s="15" t="s">
        <v>7</v>
      </c>
      <c r="D100" s="15" t="s">
        <v>40</v>
      </c>
    </row>
    <row r="101" spans="1:4" x14ac:dyDescent="0.75">
      <c r="A101" s="14" t="s">
        <v>68</v>
      </c>
      <c r="B101" s="14" t="s">
        <v>15</v>
      </c>
      <c r="C101" s="15" t="s">
        <v>7</v>
      </c>
      <c r="D101" s="15" t="s">
        <v>40</v>
      </c>
    </row>
    <row r="102" spans="1:4" x14ac:dyDescent="0.75">
      <c r="A102" s="14" t="s">
        <v>68</v>
      </c>
      <c r="B102" s="14" t="s">
        <v>15</v>
      </c>
      <c r="C102" s="15" t="s">
        <v>7</v>
      </c>
      <c r="D102" s="15" t="s">
        <v>40</v>
      </c>
    </row>
    <row r="103" spans="1:4" x14ac:dyDescent="0.75">
      <c r="A103" s="14" t="s">
        <v>68</v>
      </c>
      <c r="B103" s="14" t="s">
        <v>15</v>
      </c>
      <c r="C103" s="15" t="s">
        <v>7</v>
      </c>
      <c r="D103" s="15" t="s">
        <v>40</v>
      </c>
    </row>
    <row r="104" spans="1:4" x14ac:dyDescent="0.75">
      <c r="A104" s="14" t="s">
        <v>68</v>
      </c>
      <c r="B104" s="14" t="s">
        <v>15</v>
      </c>
      <c r="C104" s="15" t="s">
        <v>7</v>
      </c>
      <c r="D104" s="15" t="s">
        <v>40</v>
      </c>
    </row>
    <row r="105" spans="1:4" x14ac:dyDescent="0.75">
      <c r="A105" s="14" t="s">
        <v>68</v>
      </c>
      <c r="B105" s="14" t="s">
        <v>15</v>
      </c>
      <c r="C105" s="15" t="s">
        <v>7</v>
      </c>
      <c r="D105" s="15" t="s">
        <v>40</v>
      </c>
    </row>
    <row r="106" spans="1:4" x14ac:dyDescent="0.75">
      <c r="A106" s="14" t="s">
        <v>68</v>
      </c>
      <c r="B106" s="14" t="s">
        <v>15</v>
      </c>
      <c r="C106" s="15" t="s">
        <v>7</v>
      </c>
      <c r="D106" s="15" t="s">
        <v>40</v>
      </c>
    </row>
    <row r="107" spans="1:4" x14ac:dyDescent="0.75">
      <c r="A107" s="14" t="s">
        <v>68</v>
      </c>
      <c r="B107" s="14" t="s">
        <v>15</v>
      </c>
      <c r="C107" s="15" t="s">
        <v>7</v>
      </c>
      <c r="D107" s="15" t="s">
        <v>40</v>
      </c>
    </row>
    <row r="108" spans="1:4" x14ac:dyDescent="0.75">
      <c r="A108" s="14" t="s">
        <v>67</v>
      </c>
      <c r="B108" s="14" t="s">
        <v>15</v>
      </c>
      <c r="C108" s="15" t="s">
        <v>12</v>
      </c>
      <c r="D108" s="15" t="s">
        <v>40</v>
      </c>
    </row>
    <row r="109" spans="1:4" x14ac:dyDescent="0.75">
      <c r="A109" s="14" t="s">
        <v>67</v>
      </c>
      <c r="B109" s="14" t="s">
        <v>15</v>
      </c>
      <c r="C109" s="15" t="s">
        <v>12</v>
      </c>
      <c r="D109" s="15" t="s">
        <v>40</v>
      </c>
    </row>
    <row r="110" spans="1:4" x14ac:dyDescent="0.75">
      <c r="A110" s="14" t="s">
        <v>68</v>
      </c>
      <c r="B110" s="14" t="s">
        <v>15</v>
      </c>
      <c r="C110" s="15" t="s">
        <v>12</v>
      </c>
      <c r="D110" s="15" t="s">
        <v>40</v>
      </c>
    </row>
    <row r="111" spans="1:4" x14ac:dyDescent="0.75">
      <c r="A111" s="14" t="s">
        <v>68</v>
      </c>
      <c r="B111" s="14" t="s">
        <v>15</v>
      </c>
      <c r="C111" s="15" t="s">
        <v>12</v>
      </c>
      <c r="D111" s="15" t="s">
        <v>40</v>
      </c>
    </row>
    <row r="112" spans="1:4" x14ac:dyDescent="0.75">
      <c r="A112" s="14" t="s">
        <v>68</v>
      </c>
      <c r="B112" s="14" t="s">
        <v>15</v>
      </c>
      <c r="C112" s="15" t="s">
        <v>12</v>
      </c>
      <c r="D112" s="15" t="s">
        <v>40</v>
      </c>
    </row>
    <row r="113" spans="1:4" x14ac:dyDescent="0.75">
      <c r="A113" s="14" t="s">
        <v>68</v>
      </c>
      <c r="B113" s="14" t="s">
        <v>15</v>
      </c>
      <c r="C113" s="15" t="s">
        <v>12</v>
      </c>
      <c r="D113" s="15" t="s">
        <v>40</v>
      </c>
    </row>
    <row r="114" spans="1:4" x14ac:dyDescent="0.75">
      <c r="A114" s="14" t="s">
        <v>68</v>
      </c>
      <c r="B114" s="14" t="s">
        <v>15</v>
      </c>
      <c r="C114" s="15" t="s">
        <v>12</v>
      </c>
      <c r="D114" s="15" t="s">
        <v>40</v>
      </c>
    </row>
    <row r="115" spans="1:4" x14ac:dyDescent="0.75">
      <c r="A115" s="14" t="s">
        <v>68</v>
      </c>
      <c r="B115" s="14" t="s">
        <v>15</v>
      </c>
      <c r="C115" s="15" t="s">
        <v>12</v>
      </c>
      <c r="D115" s="15" t="s">
        <v>40</v>
      </c>
    </row>
    <row r="116" spans="1:4" x14ac:dyDescent="0.75">
      <c r="A116" s="14" t="s">
        <v>68</v>
      </c>
      <c r="B116" s="14" t="s">
        <v>15</v>
      </c>
      <c r="C116" s="15" t="s">
        <v>12</v>
      </c>
      <c r="D116" s="15" t="s">
        <v>40</v>
      </c>
    </row>
    <row r="117" spans="1:4" x14ac:dyDescent="0.75">
      <c r="A117" s="14" t="s">
        <v>68</v>
      </c>
      <c r="B117" s="14" t="s">
        <v>15</v>
      </c>
      <c r="C117" s="15" t="s">
        <v>12</v>
      </c>
      <c r="D117" s="15" t="s">
        <v>40</v>
      </c>
    </row>
    <row r="118" spans="1:4" x14ac:dyDescent="0.75">
      <c r="A118" s="14" t="s">
        <v>68</v>
      </c>
      <c r="B118" s="14" t="s">
        <v>15</v>
      </c>
      <c r="C118" s="15" t="s">
        <v>12</v>
      </c>
      <c r="D118" s="15" t="s">
        <v>40</v>
      </c>
    </row>
    <row r="119" spans="1:4" x14ac:dyDescent="0.75">
      <c r="A119" s="14" t="s">
        <v>68</v>
      </c>
      <c r="B119" s="14" t="s">
        <v>15</v>
      </c>
      <c r="C119" s="15" t="s">
        <v>12</v>
      </c>
      <c r="D119" s="15" t="s">
        <v>40</v>
      </c>
    </row>
    <row r="120" spans="1:4" x14ac:dyDescent="0.75">
      <c r="A120" s="14" t="s">
        <v>68</v>
      </c>
      <c r="B120" s="14" t="s">
        <v>15</v>
      </c>
      <c r="C120" s="15" t="s">
        <v>12</v>
      </c>
      <c r="D120" s="15" t="s">
        <v>40</v>
      </c>
    </row>
    <row r="121" spans="1:4" x14ac:dyDescent="0.75">
      <c r="A121" s="14" t="s">
        <v>68</v>
      </c>
      <c r="B121" s="14" t="s">
        <v>15</v>
      </c>
      <c r="C121" s="15" t="s">
        <v>12</v>
      </c>
      <c r="D121" s="15" t="s">
        <v>40</v>
      </c>
    </row>
    <row r="122" spans="1:4" x14ac:dyDescent="0.75">
      <c r="A122" s="14" t="s">
        <v>68</v>
      </c>
      <c r="B122" s="14" t="s">
        <v>15</v>
      </c>
      <c r="C122" s="15" t="s">
        <v>10</v>
      </c>
      <c r="D122" s="15" t="s">
        <v>40</v>
      </c>
    </row>
    <row r="123" spans="1:4" x14ac:dyDescent="0.75">
      <c r="A123" s="14" t="s">
        <v>67</v>
      </c>
      <c r="B123" s="14" t="s">
        <v>15</v>
      </c>
      <c r="C123" s="15" t="s">
        <v>10</v>
      </c>
      <c r="D123" s="15" t="s">
        <v>40</v>
      </c>
    </row>
    <row r="124" spans="1:4" x14ac:dyDescent="0.75">
      <c r="A124" s="14" t="s">
        <v>68</v>
      </c>
      <c r="B124" s="14" t="s">
        <v>15</v>
      </c>
      <c r="C124" s="15" t="s">
        <v>10</v>
      </c>
      <c r="D124" s="15" t="s">
        <v>40</v>
      </c>
    </row>
    <row r="125" spans="1:4" x14ac:dyDescent="0.75">
      <c r="A125" s="14" t="s">
        <v>68</v>
      </c>
      <c r="B125" s="14" t="s">
        <v>15</v>
      </c>
      <c r="C125" s="15" t="s">
        <v>10</v>
      </c>
      <c r="D125" s="15" t="s">
        <v>40</v>
      </c>
    </row>
    <row r="126" spans="1:4" x14ac:dyDescent="0.75">
      <c r="A126" s="14" t="s">
        <v>68</v>
      </c>
      <c r="B126" s="14" t="s">
        <v>15</v>
      </c>
      <c r="C126" s="15" t="s">
        <v>10</v>
      </c>
      <c r="D126" s="15" t="s">
        <v>40</v>
      </c>
    </row>
    <row r="127" spans="1:4" x14ac:dyDescent="0.75">
      <c r="A127" s="14" t="s">
        <v>68</v>
      </c>
      <c r="B127" s="14" t="s">
        <v>15</v>
      </c>
      <c r="C127" s="15" t="s">
        <v>21</v>
      </c>
      <c r="D127" s="15" t="s">
        <v>40</v>
      </c>
    </row>
    <row r="128" spans="1:4" x14ac:dyDescent="0.75">
      <c r="A128" s="14" t="s">
        <v>68</v>
      </c>
      <c r="B128" s="14" t="s">
        <v>15</v>
      </c>
      <c r="C128" s="15" t="s">
        <v>21</v>
      </c>
      <c r="D128" s="15" t="s">
        <v>40</v>
      </c>
    </row>
    <row r="129" spans="1:4" x14ac:dyDescent="0.75">
      <c r="A129" s="14" t="s">
        <v>68</v>
      </c>
      <c r="B129" s="14" t="s">
        <v>15</v>
      </c>
      <c r="C129" s="15" t="s">
        <v>21</v>
      </c>
      <c r="D129" s="15" t="s">
        <v>40</v>
      </c>
    </row>
    <row r="130" spans="1:4" x14ac:dyDescent="0.75">
      <c r="A130" s="14" t="s">
        <v>67</v>
      </c>
      <c r="B130" s="14" t="s">
        <v>15</v>
      </c>
      <c r="C130" s="15" t="s">
        <v>19</v>
      </c>
      <c r="D130" s="15" t="s">
        <v>40</v>
      </c>
    </row>
    <row r="131" spans="1:4" x14ac:dyDescent="0.75">
      <c r="A131" s="14" t="s">
        <v>67</v>
      </c>
      <c r="B131" s="14" t="s">
        <v>15</v>
      </c>
      <c r="C131" s="15" t="s">
        <v>24</v>
      </c>
      <c r="D131" s="15" t="s">
        <v>40</v>
      </c>
    </row>
    <row r="132" spans="1:4" x14ac:dyDescent="0.75">
      <c r="A132" s="14" t="s">
        <v>67</v>
      </c>
      <c r="B132" s="14" t="s">
        <v>15</v>
      </c>
      <c r="C132" s="15" t="s">
        <v>24</v>
      </c>
      <c r="D132" s="15" t="s">
        <v>40</v>
      </c>
    </row>
    <row r="133" spans="1:4" x14ac:dyDescent="0.75">
      <c r="A133" s="14" t="s">
        <v>67</v>
      </c>
      <c r="B133" s="14" t="s">
        <v>15</v>
      </c>
      <c r="C133" s="15" t="s">
        <v>24</v>
      </c>
      <c r="D133" s="15" t="s">
        <v>40</v>
      </c>
    </row>
    <row r="134" spans="1:4" x14ac:dyDescent="0.75">
      <c r="A134" s="14" t="s">
        <v>68</v>
      </c>
      <c r="B134" s="14" t="s">
        <v>15</v>
      </c>
      <c r="C134" s="15" t="s">
        <v>24</v>
      </c>
      <c r="D134" s="15" t="s">
        <v>40</v>
      </c>
    </row>
    <row r="135" spans="1:4" x14ac:dyDescent="0.75">
      <c r="A135" s="14" t="s">
        <v>68</v>
      </c>
      <c r="B135" s="14" t="s">
        <v>15</v>
      </c>
      <c r="C135" s="15" t="s">
        <v>24</v>
      </c>
      <c r="D135" s="15" t="s">
        <v>40</v>
      </c>
    </row>
    <row r="136" spans="1:4" x14ac:dyDescent="0.75">
      <c r="A136" s="14" t="s">
        <v>68</v>
      </c>
      <c r="B136" s="14" t="s">
        <v>15</v>
      </c>
      <c r="C136" s="15" t="s">
        <v>24</v>
      </c>
      <c r="D136" s="15" t="s">
        <v>40</v>
      </c>
    </row>
    <row r="137" spans="1:4" x14ac:dyDescent="0.75">
      <c r="A137" s="14" t="s">
        <v>68</v>
      </c>
      <c r="B137" s="14" t="s">
        <v>15</v>
      </c>
      <c r="C137" s="15" t="s">
        <v>24</v>
      </c>
      <c r="D137" s="15" t="s">
        <v>40</v>
      </c>
    </row>
    <row r="138" spans="1:4" x14ac:dyDescent="0.75">
      <c r="A138" s="14" t="s">
        <v>68</v>
      </c>
      <c r="B138" s="14" t="s">
        <v>15</v>
      </c>
      <c r="C138" s="15" t="s">
        <v>24</v>
      </c>
      <c r="D138" s="15" t="s">
        <v>40</v>
      </c>
    </row>
    <row r="139" spans="1:4" x14ac:dyDescent="0.75">
      <c r="A139" s="14" t="s">
        <v>68</v>
      </c>
      <c r="B139" s="14" t="s">
        <v>15</v>
      </c>
      <c r="C139" s="15" t="s">
        <v>24</v>
      </c>
      <c r="D139" s="15" t="s">
        <v>40</v>
      </c>
    </row>
    <row r="140" spans="1:4" x14ac:dyDescent="0.75">
      <c r="A140" s="14" t="s">
        <v>67</v>
      </c>
      <c r="B140" s="14" t="s">
        <v>15</v>
      </c>
      <c r="C140" s="15" t="s">
        <v>28</v>
      </c>
      <c r="D140" s="15" t="s">
        <v>40</v>
      </c>
    </row>
    <row r="141" spans="1:4" x14ac:dyDescent="0.75">
      <c r="A141" s="14" t="s">
        <v>67</v>
      </c>
      <c r="B141" s="14" t="s">
        <v>15</v>
      </c>
      <c r="C141" s="15" t="s">
        <v>28</v>
      </c>
      <c r="D141" s="15" t="s">
        <v>40</v>
      </c>
    </row>
    <row r="142" spans="1:4" x14ac:dyDescent="0.75">
      <c r="A142" s="14" t="s">
        <v>68</v>
      </c>
      <c r="B142" s="14" t="s">
        <v>15</v>
      </c>
      <c r="C142" s="15" t="s">
        <v>28</v>
      </c>
      <c r="D142" s="15" t="s">
        <v>40</v>
      </c>
    </row>
    <row r="143" spans="1:4" x14ac:dyDescent="0.75">
      <c r="A143" s="14" t="s">
        <v>68</v>
      </c>
      <c r="B143" s="14" t="s">
        <v>15</v>
      </c>
      <c r="C143" s="15" t="s">
        <v>28</v>
      </c>
      <c r="D143" s="15" t="s">
        <v>40</v>
      </c>
    </row>
    <row r="144" spans="1:4" x14ac:dyDescent="0.75">
      <c r="A144" s="14" t="s">
        <v>68</v>
      </c>
      <c r="B144" s="14" t="s">
        <v>15</v>
      </c>
      <c r="C144" s="15" t="s">
        <v>28</v>
      </c>
      <c r="D144" s="15" t="s">
        <v>40</v>
      </c>
    </row>
    <row r="145" spans="1:4" x14ac:dyDescent="0.75">
      <c r="A145" s="14" t="s">
        <v>68</v>
      </c>
      <c r="B145" s="14" t="s">
        <v>15</v>
      </c>
      <c r="C145" s="15" t="s">
        <v>28</v>
      </c>
      <c r="D145" s="15" t="s">
        <v>40</v>
      </c>
    </row>
    <row r="146" spans="1:4" x14ac:dyDescent="0.75">
      <c r="A146" s="14" t="s">
        <v>68</v>
      </c>
      <c r="B146" s="14" t="s">
        <v>15</v>
      </c>
      <c r="C146" s="15" t="s">
        <v>28</v>
      </c>
      <c r="D146" s="15" t="s">
        <v>40</v>
      </c>
    </row>
    <row r="147" spans="1:4" x14ac:dyDescent="0.75">
      <c r="A147" s="14" t="s">
        <v>68</v>
      </c>
      <c r="B147" s="14" t="s">
        <v>15</v>
      </c>
      <c r="C147" s="15" t="s">
        <v>28</v>
      </c>
      <c r="D147" s="15" t="s">
        <v>40</v>
      </c>
    </row>
    <row r="148" spans="1:4" x14ac:dyDescent="0.75">
      <c r="A148" s="14" t="s">
        <v>68</v>
      </c>
      <c r="B148" s="14" t="s">
        <v>15</v>
      </c>
      <c r="C148" s="15" t="s">
        <v>28</v>
      </c>
      <c r="D148" s="15" t="s">
        <v>40</v>
      </c>
    </row>
    <row r="149" spans="1:4" x14ac:dyDescent="0.75">
      <c r="A149" s="14" t="s">
        <v>68</v>
      </c>
      <c r="B149" s="14" t="s">
        <v>8</v>
      </c>
      <c r="C149" s="15" t="s">
        <v>16</v>
      </c>
      <c r="D149" s="15" t="s">
        <v>40</v>
      </c>
    </row>
    <row r="150" spans="1:4" x14ac:dyDescent="0.75">
      <c r="A150" s="14" t="s">
        <v>68</v>
      </c>
      <c r="B150" s="14" t="s">
        <v>8</v>
      </c>
      <c r="C150" s="15" t="s">
        <v>16</v>
      </c>
      <c r="D150" s="15" t="s">
        <v>40</v>
      </c>
    </row>
    <row r="151" spans="1:4" x14ac:dyDescent="0.75">
      <c r="A151" s="14" t="s">
        <v>68</v>
      </c>
      <c r="B151" s="14" t="s">
        <v>8</v>
      </c>
      <c r="C151" s="15" t="s">
        <v>16</v>
      </c>
      <c r="D151" s="15" t="s">
        <v>40</v>
      </c>
    </row>
    <row r="152" spans="1:4" x14ac:dyDescent="0.75">
      <c r="A152" s="14" t="s">
        <v>68</v>
      </c>
      <c r="B152" s="14" t="s">
        <v>8</v>
      </c>
      <c r="C152" s="15" t="s">
        <v>16</v>
      </c>
      <c r="D152" s="15" t="s">
        <v>40</v>
      </c>
    </row>
    <row r="153" spans="1:4" x14ac:dyDescent="0.75">
      <c r="A153" s="14" t="s">
        <v>68</v>
      </c>
      <c r="B153" s="14" t="s">
        <v>8</v>
      </c>
      <c r="C153" s="15" t="s">
        <v>16</v>
      </c>
      <c r="D153" s="15" t="s">
        <v>40</v>
      </c>
    </row>
    <row r="154" spans="1:4" x14ac:dyDescent="0.75">
      <c r="A154" s="14" t="s">
        <v>68</v>
      </c>
      <c r="B154" s="14" t="s">
        <v>8</v>
      </c>
      <c r="C154" s="15" t="s">
        <v>61</v>
      </c>
      <c r="D154" s="15" t="s">
        <v>40</v>
      </c>
    </row>
    <row r="155" spans="1:4" x14ac:dyDescent="0.75">
      <c r="A155" s="14" t="s">
        <v>67</v>
      </c>
      <c r="B155" s="14" t="s">
        <v>8</v>
      </c>
      <c r="C155" s="15" t="s">
        <v>61</v>
      </c>
      <c r="D155" s="15" t="s">
        <v>40</v>
      </c>
    </row>
    <row r="156" spans="1:4" x14ac:dyDescent="0.75">
      <c r="A156" s="14" t="s">
        <v>68</v>
      </c>
      <c r="B156" s="14" t="s">
        <v>8</v>
      </c>
      <c r="C156" s="15" t="s">
        <v>60</v>
      </c>
      <c r="D156" s="15" t="s">
        <v>40</v>
      </c>
    </row>
    <row r="157" spans="1:4" x14ac:dyDescent="0.75">
      <c r="A157" s="14" t="s">
        <v>68</v>
      </c>
      <c r="B157" s="14" t="s">
        <v>8</v>
      </c>
      <c r="C157" s="15" t="s">
        <v>60</v>
      </c>
      <c r="D157" s="15" t="s">
        <v>40</v>
      </c>
    </row>
    <row r="158" spans="1:4" x14ac:dyDescent="0.75">
      <c r="A158" s="14" t="s">
        <v>67</v>
      </c>
      <c r="B158" s="14" t="s">
        <v>8</v>
      </c>
      <c r="C158" s="15" t="s">
        <v>9</v>
      </c>
      <c r="D158" s="15" t="s">
        <v>40</v>
      </c>
    </row>
    <row r="159" spans="1:4" x14ac:dyDescent="0.75">
      <c r="A159" s="14" t="s">
        <v>68</v>
      </c>
      <c r="B159" s="14" t="s">
        <v>8</v>
      </c>
      <c r="C159" s="15" t="s">
        <v>9</v>
      </c>
      <c r="D159" s="15" t="s">
        <v>40</v>
      </c>
    </row>
    <row r="160" spans="1:4" x14ac:dyDescent="0.75">
      <c r="A160" s="14" t="s">
        <v>68</v>
      </c>
      <c r="B160" s="14" t="s">
        <v>8</v>
      </c>
      <c r="C160" s="15" t="s">
        <v>9</v>
      </c>
      <c r="D160" s="15" t="s">
        <v>40</v>
      </c>
    </row>
    <row r="161" spans="1:4" x14ac:dyDescent="0.75">
      <c r="A161" s="14" t="s">
        <v>68</v>
      </c>
      <c r="B161" s="14" t="s">
        <v>8</v>
      </c>
      <c r="C161" s="15" t="s">
        <v>9</v>
      </c>
      <c r="D161" s="15" t="s">
        <v>40</v>
      </c>
    </row>
    <row r="162" spans="1:4" x14ac:dyDescent="0.75">
      <c r="A162" s="14" t="s">
        <v>68</v>
      </c>
      <c r="B162" s="14" t="s">
        <v>8</v>
      </c>
      <c r="C162" s="15" t="s">
        <v>9</v>
      </c>
      <c r="D162" s="15" t="s">
        <v>40</v>
      </c>
    </row>
    <row r="163" spans="1:4" x14ac:dyDescent="0.75">
      <c r="A163" s="14" t="s">
        <v>67</v>
      </c>
      <c r="B163" s="14" t="s">
        <v>8</v>
      </c>
      <c r="C163" s="15" t="s">
        <v>9</v>
      </c>
      <c r="D163" s="15" t="s">
        <v>40</v>
      </c>
    </row>
    <row r="164" spans="1:4" x14ac:dyDescent="0.75">
      <c r="A164" s="14" t="s">
        <v>68</v>
      </c>
      <c r="B164" s="14" t="s">
        <v>8</v>
      </c>
      <c r="C164" s="15" t="s">
        <v>26</v>
      </c>
      <c r="D164" s="15" t="s">
        <v>40</v>
      </c>
    </row>
    <row r="165" spans="1:4" x14ac:dyDescent="0.75">
      <c r="A165" s="14" t="s">
        <v>68</v>
      </c>
      <c r="B165" s="14" t="s">
        <v>8</v>
      </c>
      <c r="C165" s="15" t="s">
        <v>26</v>
      </c>
      <c r="D165" s="15" t="s">
        <v>40</v>
      </c>
    </row>
    <row r="166" spans="1:4" x14ac:dyDescent="0.75">
      <c r="A166" s="14" t="s">
        <v>67</v>
      </c>
      <c r="B166" s="14" t="s">
        <v>8</v>
      </c>
      <c r="C166" s="15" t="s">
        <v>7</v>
      </c>
      <c r="D166" s="15" t="s">
        <v>40</v>
      </c>
    </row>
    <row r="167" spans="1:4" x14ac:dyDescent="0.75">
      <c r="A167" s="14" t="s">
        <v>68</v>
      </c>
      <c r="B167" s="14" t="s">
        <v>8</v>
      </c>
      <c r="C167" s="15" t="s">
        <v>7</v>
      </c>
      <c r="D167" s="15" t="s">
        <v>40</v>
      </c>
    </row>
    <row r="168" spans="1:4" x14ac:dyDescent="0.75">
      <c r="A168" s="14" t="s">
        <v>68</v>
      </c>
      <c r="B168" s="14" t="s">
        <v>8</v>
      </c>
      <c r="C168" s="15" t="s">
        <v>7</v>
      </c>
      <c r="D168" s="15" t="s">
        <v>40</v>
      </c>
    </row>
    <row r="169" spans="1:4" x14ac:dyDescent="0.75">
      <c r="A169" s="14" t="s">
        <v>68</v>
      </c>
      <c r="B169" s="14" t="s">
        <v>8</v>
      </c>
      <c r="C169" s="15" t="s">
        <v>7</v>
      </c>
      <c r="D169" s="15" t="s">
        <v>40</v>
      </c>
    </row>
    <row r="170" spans="1:4" x14ac:dyDescent="0.75">
      <c r="A170" s="14" t="s">
        <v>68</v>
      </c>
      <c r="B170" s="14" t="s">
        <v>8</v>
      </c>
      <c r="C170" s="15" t="s">
        <v>7</v>
      </c>
      <c r="D170" s="15" t="s">
        <v>40</v>
      </c>
    </row>
    <row r="171" spans="1:4" x14ac:dyDescent="0.75">
      <c r="A171" s="14" t="s">
        <v>68</v>
      </c>
      <c r="B171" s="14" t="s">
        <v>8</v>
      </c>
      <c r="C171" s="15" t="s">
        <v>7</v>
      </c>
      <c r="D171" s="15" t="s">
        <v>40</v>
      </c>
    </row>
    <row r="172" spans="1:4" x14ac:dyDescent="0.75">
      <c r="A172" s="14" t="s">
        <v>68</v>
      </c>
      <c r="B172" s="14" t="s">
        <v>8</v>
      </c>
      <c r="C172" s="15" t="s">
        <v>7</v>
      </c>
      <c r="D172" s="15" t="s">
        <v>40</v>
      </c>
    </row>
    <row r="173" spans="1:4" x14ac:dyDescent="0.75">
      <c r="A173" s="14" t="s">
        <v>68</v>
      </c>
      <c r="B173" s="14" t="s">
        <v>8</v>
      </c>
      <c r="C173" s="15" t="s">
        <v>7</v>
      </c>
      <c r="D173" s="15" t="s">
        <v>40</v>
      </c>
    </row>
    <row r="174" spans="1:4" x14ac:dyDescent="0.75">
      <c r="A174" s="14" t="s">
        <v>68</v>
      </c>
      <c r="B174" s="14" t="s">
        <v>8</v>
      </c>
      <c r="C174" s="15" t="s">
        <v>7</v>
      </c>
      <c r="D174" s="15" t="s">
        <v>40</v>
      </c>
    </row>
    <row r="175" spans="1:4" x14ac:dyDescent="0.75">
      <c r="A175" s="14" t="s">
        <v>68</v>
      </c>
      <c r="B175" s="14" t="s">
        <v>8</v>
      </c>
      <c r="C175" s="15" t="s">
        <v>7</v>
      </c>
      <c r="D175" s="15" t="s">
        <v>40</v>
      </c>
    </row>
    <row r="176" spans="1:4" x14ac:dyDescent="0.75">
      <c r="A176" s="14" t="s">
        <v>68</v>
      </c>
      <c r="B176" s="14" t="s">
        <v>8</v>
      </c>
      <c r="C176" s="15" t="s">
        <v>7</v>
      </c>
      <c r="D176" s="15" t="s">
        <v>40</v>
      </c>
    </row>
    <row r="177" spans="1:4" x14ac:dyDescent="0.75">
      <c r="A177" s="14" t="s">
        <v>68</v>
      </c>
      <c r="B177" s="14" t="s">
        <v>8</v>
      </c>
      <c r="C177" s="15" t="s">
        <v>7</v>
      </c>
      <c r="D177" s="15" t="s">
        <v>40</v>
      </c>
    </row>
    <row r="178" spans="1:4" x14ac:dyDescent="0.75">
      <c r="A178" s="14" t="s">
        <v>68</v>
      </c>
      <c r="B178" s="14" t="s">
        <v>8</v>
      </c>
      <c r="C178" s="15" t="s">
        <v>7</v>
      </c>
      <c r="D178" s="15" t="s">
        <v>40</v>
      </c>
    </row>
    <row r="179" spans="1:4" x14ac:dyDescent="0.75">
      <c r="A179" s="14" t="s">
        <v>67</v>
      </c>
      <c r="B179" s="14" t="s">
        <v>8</v>
      </c>
      <c r="C179" s="15" t="s">
        <v>7</v>
      </c>
      <c r="D179" s="15" t="s">
        <v>40</v>
      </c>
    </row>
    <row r="180" spans="1:4" x14ac:dyDescent="0.75">
      <c r="A180" s="14" t="s">
        <v>68</v>
      </c>
      <c r="B180" s="14" t="s">
        <v>8</v>
      </c>
      <c r="C180" s="15" t="s">
        <v>7</v>
      </c>
      <c r="D180" s="15" t="s">
        <v>40</v>
      </c>
    </row>
    <row r="181" spans="1:4" x14ac:dyDescent="0.75">
      <c r="A181" s="14" t="s">
        <v>67</v>
      </c>
      <c r="B181" s="14" t="s">
        <v>8</v>
      </c>
      <c r="C181" s="15" t="s">
        <v>7</v>
      </c>
      <c r="D181" s="15" t="s">
        <v>40</v>
      </c>
    </row>
    <row r="182" spans="1:4" x14ac:dyDescent="0.75">
      <c r="A182" s="14" t="s">
        <v>67</v>
      </c>
      <c r="B182" s="14" t="s">
        <v>8</v>
      </c>
      <c r="C182" s="15" t="s">
        <v>12</v>
      </c>
      <c r="D182" s="15" t="s">
        <v>40</v>
      </c>
    </row>
    <row r="183" spans="1:4" x14ac:dyDescent="0.75">
      <c r="A183" s="14" t="s">
        <v>67</v>
      </c>
      <c r="B183" s="14" t="s">
        <v>8</v>
      </c>
      <c r="C183" s="15" t="s">
        <v>12</v>
      </c>
      <c r="D183" s="15" t="s">
        <v>40</v>
      </c>
    </row>
    <row r="184" spans="1:4" x14ac:dyDescent="0.75">
      <c r="A184" s="14" t="s">
        <v>68</v>
      </c>
      <c r="B184" s="14" t="s">
        <v>8</v>
      </c>
      <c r="C184" s="15" t="s">
        <v>12</v>
      </c>
      <c r="D184" s="15" t="s">
        <v>40</v>
      </c>
    </row>
    <row r="185" spans="1:4" x14ac:dyDescent="0.75">
      <c r="A185" s="14" t="s">
        <v>68</v>
      </c>
      <c r="B185" s="14" t="s">
        <v>8</v>
      </c>
      <c r="C185" s="15" t="s">
        <v>12</v>
      </c>
      <c r="D185" s="15" t="s">
        <v>40</v>
      </c>
    </row>
    <row r="186" spans="1:4" x14ac:dyDescent="0.75">
      <c r="A186" s="14" t="s">
        <v>68</v>
      </c>
      <c r="B186" s="14" t="s">
        <v>8</v>
      </c>
      <c r="C186" s="15" t="s">
        <v>12</v>
      </c>
      <c r="D186" s="15" t="s">
        <v>40</v>
      </c>
    </row>
    <row r="187" spans="1:4" x14ac:dyDescent="0.75">
      <c r="A187" s="14" t="s">
        <v>68</v>
      </c>
      <c r="B187" s="14" t="s">
        <v>8</v>
      </c>
      <c r="C187" s="15" t="s">
        <v>12</v>
      </c>
      <c r="D187" s="15" t="s">
        <v>40</v>
      </c>
    </row>
    <row r="188" spans="1:4" x14ac:dyDescent="0.75">
      <c r="A188" s="14" t="s">
        <v>68</v>
      </c>
      <c r="B188" s="14" t="s">
        <v>8</v>
      </c>
      <c r="C188" s="15" t="s">
        <v>12</v>
      </c>
      <c r="D188" s="15" t="s">
        <v>40</v>
      </c>
    </row>
    <row r="189" spans="1:4" x14ac:dyDescent="0.75">
      <c r="A189" s="14" t="s">
        <v>68</v>
      </c>
      <c r="B189" s="14" t="s">
        <v>8</v>
      </c>
      <c r="C189" s="15" t="s">
        <v>12</v>
      </c>
      <c r="D189" s="15" t="s">
        <v>40</v>
      </c>
    </row>
    <row r="190" spans="1:4" x14ac:dyDescent="0.75">
      <c r="A190" s="14" t="s">
        <v>68</v>
      </c>
      <c r="B190" s="14" t="s">
        <v>8</v>
      </c>
      <c r="C190" s="15" t="s">
        <v>12</v>
      </c>
      <c r="D190" s="15" t="s">
        <v>40</v>
      </c>
    </row>
    <row r="191" spans="1:4" x14ac:dyDescent="0.75">
      <c r="A191" s="14" t="s">
        <v>68</v>
      </c>
      <c r="B191" s="14" t="s">
        <v>8</v>
      </c>
      <c r="C191" s="15" t="s">
        <v>12</v>
      </c>
      <c r="D191" s="15" t="s">
        <v>40</v>
      </c>
    </row>
    <row r="192" spans="1:4" x14ac:dyDescent="0.75">
      <c r="A192" s="14" t="s">
        <v>68</v>
      </c>
      <c r="B192" s="14" t="s">
        <v>8</v>
      </c>
      <c r="C192" s="15" t="s">
        <v>12</v>
      </c>
      <c r="D192" s="15" t="s">
        <v>40</v>
      </c>
    </row>
    <row r="193" spans="1:4" x14ac:dyDescent="0.75">
      <c r="A193" s="14" t="s">
        <v>68</v>
      </c>
      <c r="B193" s="14" t="s">
        <v>8</v>
      </c>
      <c r="C193" s="15" t="s">
        <v>12</v>
      </c>
      <c r="D193" s="15" t="s">
        <v>40</v>
      </c>
    </row>
    <row r="194" spans="1:4" x14ac:dyDescent="0.75">
      <c r="A194" s="14" t="s">
        <v>68</v>
      </c>
      <c r="B194" s="14" t="s">
        <v>8</v>
      </c>
      <c r="C194" s="15" t="s">
        <v>12</v>
      </c>
      <c r="D194" s="15" t="s">
        <v>40</v>
      </c>
    </row>
    <row r="195" spans="1:4" x14ac:dyDescent="0.75">
      <c r="A195" s="14" t="s">
        <v>68</v>
      </c>
      <c r="B195" s="14" t="s">
        <v>8</v>
      </c>
      <c r="C195" s="15" t="s">
        <v>12</v>
      </c>
      <c r="D195" s="15" t="s">
        <v>40</v>
      </c>
    </row>
    <row r="196" spans="1:4" x14ac:dyDescent="0.75">
      <c r="A196" s="14" t="s">
        <v>68</v>
      </c>
      <c r="B196" s="14" t="s">
        <v>8</v>
      </c>
      <c r="C196" s="15" t="s">
        <v>12</v>
      </c>
      <c r="D196" s="15" t="s">
        <v>40</v>
      </c>
    </row>
    <row r="197" spans="1:4" x14ac:dyDescent="0.75">
      <c r="A197" s="14" t="s">
        <v>68</v>
      </c>
      <c r="B197" s="14" t="s">
        <v>8</v>
      </c>
      <c r="C197" s="15" t="s">
        <v>12</v>
      </c>
      <c r="D197" s="15" t="s">
        <v>40</v>
      </c>
    </row>
    <row r="198" spans="1:4" x14ac:dyDescent="0.75">
      <c r="A198" s="14" t="s">
        <v>67</v>
      </c>
      <c r="B198" s="14" t="s">
        <v>8</v>
      </c>
      <c r="C198" s="15" t="s">
        <v>12</v>
      </c>
      <c r="D198" s="15" t="s">
        <v>40</v>
      </c>
    </row>
    <row r="199" spans="1:4" x14ac:dyDescent="0.75">
      <c r="A199" s="14" t="s">
        <v>67</v>
      </c>
      <c r="B199" s="14" t="s">
        <v>8</v>
      </c>
      <c r="C199" s="15" t="s">
        <v>12</v>
      </c>
      <c r="D199" s="15" t="s">
        <v>40</v>
      </c>
    </row>
    <row r="200" spans="1:4" x14ac:dyDescent="0.75">
      <c r="A200" s="14" t="s">
        <v>68</v>
      </c>
      <c r="B200" s="14" t="s">
        <v>8</v>
      </c>
      <c r="C200" s="15" t="s">
        <v>10</v>
      </c>
      <c r="D200" s="15" t="s">
        <v>40</v>
      </c>
    </row>
    <row r="201" spans="1:4" x14ac:dyDescent="0.75">
      <c r="A201" s="14" t="s">
        <v>68</v>
      </c>
      <c r="B201" s="14" t="s">
        <v>8</v>
      </c>
      <c r="C201" s="15" t="s">
        <v>10</v>
      </c>
      <c r="D201" s="15" t="s">
        <v>40</v>
      </c>
    </row>
    <row r="202" spans="1:4" x14ac:dyDescent="0.75">
      <c r="A202" s="14" t="s">
        <v>68</v>
      </c>
      <c r="B202" s="14" t="s">
        <v>8</v>
      </c>
      <c r="C202" s="15" t="s">
        <v>10</v>
      </c>
      <c r="D202" s="15" t="s">
        <v>40</v>
      </c>
    </row>
    <row r="203" spans="1:4" x14ac:dyDescent="0.75">
      <c r="A203" s="14" t="s">
        <v>68</v>
      </c>
      <c r="B203" s="14" t="s">
        <v>8</v>
      </c>
      <c r="C203" s="15" t="s">
        <v>10</v>
      </c>
      <c r="D203" s="15" t="s">
        <v>40</v>
      </c>
    </row>
    <row r="204" spans="1:4" x14ac:dyDescent="0.75">
      <c r="A204" s="14" t="s">
        <v>68</v>
      </c>
      <c r="B204" s="14" t="s">
        <v>8</v>
      </c>
      <c r="C204" s="15" t="s">
        <v>10</v>
      </c>
      <c r="D204" s="15" t="s">
        <v>40</v>
      </c>
    </row>
    <row r="205" spans="1:4" x14ac:dyDescent="0.75">
      <c r="A205" s="14" t="s">
        <v>68</v>
      </c>
      <c r="B205" s="14" t="s">
        <v>8</v>
      </c>
      <c r="C205" s="15" t="s">
        <v>10</v>
      </c>
      <c r="D205" s="15" t="s">
        <v>40</v>
      </c>
    </row>
    <row r="206" spans="1:4" x14ac:dyDescent="0.75">
      <c r="A206" s="14" t="s">
        <v>68</v>
      </c>
      <c r="B206" s="14" t="s">
        <v>8</v>
      </c>
      <c r="C206" s="15" t="s">
        <v>10</v>
      </c>
      <c r="D206" s="15" t="s">
        <v>40</v>
      </c>
    </row>
    <row r="207" spans="1:4" x14ac:dyDescent="0.75">
      <c r="A207" s="14" t="s">
        <v>68</v>
      </c>
      <c r="B207" s="14" t="s">
        <v>8</v>
      </c>
      <c r="C207" s="15" t="s">
        <v>10</v>
      </c>
      <c r="D207" s="15" t="s">
        <v>40</v>
      </c>
    </row>
    <row r="208" spans="1:4" x14ac:dyDescent="0.75">
      <c r="A208" s="14" t="s">
        <v>68</v>
      </c>
      <c r="B208" s="14" t="s">
        <v>8</v>
      </c>
      <c r="C208" s="15" t="s">
        <v>10</v>
      </c>
      <c r="D208" s="15" t="s">
        <v>40</v>
      </c>
    </row>
    <row r="209" spans="1:4" x14ac:dyDescent="0.75">
      <c r="A209" s="14" t="s">
        <v>68</v>
      </c>
      <c r="B209" s="14" t="s">
        <v>8</v>
      </c>
      <c r="C209" s="15" t="s">
        <v>10</v>
      </c>
      <c r="D209" s="15" t="s">
        <v>40</v>
      </c>
    </row>
    <row r="210" spans="1:4" x14ac:dyDescent="0.75">
      <c r="A210" s="14" t="s">
        <v>67</v>
      </c>
      <c r="B210" s="14" t="s">
        <v>8</v>
      </c>
      <c r="C210" s="15" t="s">
        <v>10</v>
      </c>
      <c r="D210" s="15" t="s">
        <v>40</v>
      </c>
    </row>
    <row r="211" spans="1:4" x14ac:dyDescent="0.75">
      <c r="A211" s="14" t="s">
        <v>67</v>
      </c>
      <c r="B211" s="14" t="s">
        <v>8</v>
      </c>
      <c r="C211" s="15" t="s">
        <v>10</v>
      </c>
      <c r="D211" s="15" t="s">
        <v>40</v>
      </c>
    </row>
    <row r="212" spans="1:4" x14ac:dyDescent="0.75">
      <c r="A212" s="14" t="s">
        <v>68</v>
      </c>
      <c r="B212" s="14" t="s">
        <v>8</v>
      </c>
      <c r="C212" s="15" t="s">
        <v>74</v>
      </c>
      <c r="D212" s="15" t="s">
        <v>40</v>
      </c>
    </row>
    <row r="213" spans="1:4" x14ac:dyDescent="0.75">
      <c r="A213" s="14" t="s">
        <v>68</v>
      </c>
      <c r="B213" s="14" t="s">
        <v>8</v>
      </c>
      <c r="C213" s="15" t="s">
        <v>74</v>
      </c>
      <c r="D213" s="15" t="s">
        <v>40</v>
      </c>
    </row>
    <row r="214" spans="1:4" x14ac:dyDescent="0.75">
      <c r="A214" s="14" t="s">
        <v>68</v>
      </c>
      <c r="B214" s="14" t="s">
        <v>8</v>
      </c>
      <c r="C214" s="15" t="s">
        <v>74</v>
      </c>
      <c r="D214" s="15" t="s">
        <v>40</v>
      </c>
    </row>
    <row r="215" spans="1:4" x14ac:dyDescent="0.75">
      <c r="A215" s="14" t="s">
        <v>67</v>
      </c>
      <c r="B215" s="14" t="s">
        <v>8</v>
      </c>
      <c r="C215" s="15" t="s">
        <v>59</v>
      </c>
      <c r="D215" s="15" t="s">
        <v>40</v>
      </c>
    </row>
    <row r="216" spans="1:4" x14ac:dyDescent="0.75">
      <c r="A216" s="14" t="s">
        <v>68</v>
      </c>
      <c r="B216" s="14" t="s">
        <v>8</v>
      </c>
      <c r="C216" s="15" t="s">
        <v>19</v>
      </c>
      <c r="D216" s="15" t="s">
        <v>40</v>
      </c>
    </row>
    <row r="217" spans="1:4" x14ac:dyDescent="0.75">
      <c r="A217" s="14" t="s">
        <v>68</v>
      </c>
      <c r="B217" s="14" t="s">
        <v>8</v>
      </c>
      <c r="C217" s="15" t="s">
        <v>31</v>
      </c>
      <c r="D217" s="15" t="s">
        <v>40</v>
      </c>
    </row>
    <row r="218" spans="1:4" x14ac:dyDescent="0.75">
      <c r="A218" s="14" t="s">
        <v>68</v>
      </c>
      <c r="B218" s="14" t="s">
        <v>8</v>
      </c>
      <c r="C218" s="15" t="s">
        <v>31</v>
      </c>
      <c r="D218" s="15" t="s">
        <v>40</v>
      </c>
    </row>
    <row r="219" spans="1:4" x14ac:dyDescent="0.75">
      <c r="A219" s="14" t="s">
        <v>68</v>
      </c>
      <c r="B219" s="14" t="s">
        <v>8</v>
      </c>
      <c r="C219" s="15" t="s">
        <v>31</v>
      </c>
      <c r="D219" s="15" t="s">
        <v>40</v>
      </c>
    </row>
    <row r="220" spans="1:4" x14ac:dyDescent="0.75">
      <c r="A220" s="14" t="s">
        <v>67</v>
      </c>
      <c r="B220" s="14" t="s">
        <v>8</v>
      </c>
      <c r="C220" s="15" t="s">
        <v>24</v>
      </c>
      <c r="D220" s="15" t="s">
        <v>40</v>
      </c>
    </row>
    <row r="221" spans="1:4" x14ac:dyDescent="0.75">
      <c r="A221" s="14" t="s">
        <v>68</v>
      </c>
      <c r="B221" s="14" t="s">
        <v>8</v>
      </c>
      <c r="C221" s="15" t="s">
        <v>24</v>
      </c>
      <c r="D221" s="15" t="s">
        <v>40</v>
      </c>
    </row>
    <row r="222" spans="1:4" x14ac:dyDescent="0.75">
      <c r="A222" s="14" t="s">
        <v>68</v>
      </c>
      <c r="B222" s="14" t="s">
        <v>8</v>
      </c>
      <c r="C222" s="15" t="s">
        <v>24</v>
      </c>
      <c r="D222" s="15" t="s">
        <v>40</v>
      </c>
    </row>
    <row r="223" spans="1:4" x14ac:dyDescent="0.75">
      <c r="A223" s="14" t="s">
        <v>68</v>
      </c>
      <c r="B223" s="14" t="s">
        <v>8</v>
      </c>
      <c r="C223" s="15" t="s">
        <v>24</v>
      </c>
      <c r="D223" s="15" t="s">
        <v>40</v>
      </c>
    </row>
    <row r="224" spans="1:4" x14ac:dyDescent="0.75">
      <c r="A224" s="14" t="s">
        <v>68</v>
      </c>
      <c r="B224" s="14" t="s">
        <v>8</v>
      </c>
      <c r="C224" s="15" t="s">
        <v>24</v>
      </c>
      <c r="D224" s="15" t="s">
        <v>40</v>
      </c>
    </row>
    <row r="225" spans="1:4" x14ac:dyDescent="0.75">
      <c r="A225" s="14" t="s">
        <v>68</v>
      </c>
      <c r="B225" s="14" t="s">
        <v>8</v>
      </c>
      <c r="C225" s="15" t="s">
        <v>24</v>
      </c>
      <c r="D225" s="15" t="s">
        <v>40</v>
      </c>
    </row>
    <row r="226" spans="1:4" x14ac:dyDescent="0.75">
      <c r="A226" s="14" t="s">
        <v>68</v>
      </c>
      <c r="B226" s="14" t="s">
        <v>8</v>
      </c>
      <c r="C226" s="15" t="s">
        <v>24</v>
      </c>
      <c r="D226" s="15" t="s">
        <v>40</v>
      </c>
    </row>
    <row r="227" spans="1:4" x14ac:dyDescent="0.75">
      <c r="A227" s="14" t="s">
        <v>67</v>
      </c>
      <c r="B227" s="14" t="s">
        <v>8</v>
      </c>
      <c r="C227" s="15" t="s">
        <v>28</v>
      </c>
      <c r="D227" s="15" t="s">
        <v>40</v>
      </c>
    </row>
    <row r="228" spans="1:4" x14ac:dyDescent="0.75">
      <c r="A228" s="14" t="s">
        <v>68</v>
      </c>
      <c r="B228" s="14" t="s">
        <v>8</v>
      </c>
      <c r="C228" s="15" t="s">
        <v>28</v>
      </c>
      <c r="D228" s="15" t="s">
        <v>40</v>
      </c>
    </row>
    <row r="229" spans="1:4" x14ac:dyDescent="0.75">
      <c r="A229" s="14" t="s">
        <v>68</v>
      </c>
      <c r="B229" s="14" t="s">
        <v>8</v>
      </c>
      <c r="C229" s="15" t="s">
        <v>28</v>
      </c>
      <c r="D229" s="15" t="s">
        <v>40</v>
      </c>
    </row>
    <row r="230" spans="1:4" x14ac:dyDescent="0.75">
      <c r="A230" s="14" t="s">
        <v>68</v>
      </c>
      <c r="B230" s="14" t="s">
        <v>8</v>
      </c>
      <c r="C230" s="15" t="s">
        <v>28</v>
      </c>
      <c r="D230" s="15" t="s">
        <v>40</v>
      </c>
    </row>
    <row r="231" spans="1:4" x14ac:dyDescent="0.75">
      <c r="A231" s="14" t="s">
        <v>68</v>
      </c>
      <c r="B231" s="14" t="s">
        <v>8</v>
      </c>
      <c r="C231" s="15" t="s">
        <v>28</v>
      </c>
      <c r="D231" s="15" t="s">
        <v>40</v>
      </c>
    </row>
    <row r="232" spans="1:4" x14ac:dyDescent="0.75">
      <c r="A232" s="14" t="s">
        <v>68</v>
      </c>
      <c r="B232" s="14" t="s">
        <v>8</v>
      </c>
      <c r="C232" s="15" t="s">
        <v>28</v>
      </c>
      <c r="D232" s="15" t="s">
        <v>40</v>
      </c>
    </row>
    <row r="233" spans="1:4" x14ac:dyDescent="0.75">
      <c r="A233" s="14" t="s">
        <v>68</v>
      </c>
      <c r="B233" s="14" t="s">
        <v>4</v>
      </c>
      <c r="C233" s="15" t="s">
        <v>16</v>
      </c>
      <c r="D233" s="15" t="s">
        <v>40</v>
      </c>
    </row>
    <row r="234" spans="1:4" x14ac:dyDescent="0.75">
      <c r="A234" s="14" t="s">
        <v>68</v>
      </c>
      <c r="B234" s="14" t="s">
        <v>4</v>
      </c>
      <c r="C234" s="15" t="s">
        <v>16</v>
      </c>
      <c r="D234" s="15" t="s">
        <v>40</v>
      </c>
    </row>
    <row r="235" spans="1:4" x14ac:dyDescent="0.75">
      <c r="A235" s="14" t="s">
        <v>68</v>
      </c>
      <c r="B235" s="14" t="s">
        <v>4</v>
      </c>
      <c r="C235" s="15" t="s">
        <v>16</v>
      </c>
      <c r="D235" s="15" t="s">
        <v>40</v>
      </c>
    </row>
    <row r="236" spans="1:4" x14ac:dyDescent="0.75">
      <c r="A236" s="14" t="s">
        <v>68</v>
      </c>
      <c r="B236" s="14" t="s">
        <v>4</v>
      </c>
      <c r="C236" s="15" t="s">
        <v>16</v>
      </c>
      <c r="D236" s="15" t="s">
        <v>40</v>
      </c>
    </row>
    <row r="237" spans="1:4" x14ac:dyDescent="0.75">
      <c r="A237" s="14" t="s">
        <v>68</v>
      </c>
      <c r="B237" s="14" t="s">
        <v>4</v>
      </c>
      <c r="C237" s="15" t="s">
        <v>61</v>
      </c>
      <c r="D237" s="15" t="s">
        <v>40</v>
      </c>
    </row>
    <row r="238" spans="1:4" x14ac:dyDescent="0.75">
      <c r="A238" s="14" t="s">
        <v>68</v>
      </c>
      <c r="B238" s="14" t="s">
        <v>4</v>
      </c>
      <c r="C238" s="15" t="s">
        <v>61</v>
      </c>
      <c r="D238" s="15" t="s">
        <v>40</v>
      </c>
    </row>
    <row r="239" spans="1:4" x14ac:dyDescent="0.75">
      <c r="A239" s="14" t="s">
        <v>68</v>
      </c>
      <c r="B239" s="14" t="s">
        <v>4</v>
      </c>
      <c r="C239" s="15" t="s">
        <v>60</v>
      </c>
      <c r="D239" s="15" t="s">
        <v>40</v>
      </c>
    </row>
    <row r="240" spans="1:4" x14ac:dyDescent="0.75">
      <c r="A240" s="14" t="s">
        <v>68</v>
      </c>
      <c r="B240" s="14" t="s">
        <v>4</v>
      </c>
      <c r="C240" s="15" t="s">
        <v>9</v>
      </c>
      <c r="D240" s="15" t="s">
        <v>40</v>
      </c>
    </row>
    <row r="241" spans="1:4" x14ac:dyDescent="0.75">
      <c r="A241" s="14" t="s">
        <v>68</v>
      </c>
      <c r="B241" s="14" t="s">
        <v>4</v>
      </c>
      <c r="C241" s="15" t="s">
        <v>9</v>
      </c>
      <c r="D241" s="15" t="s">
        <v>40</v>
      </c>
    </row>
    <row r="242" spans="1:4" x14ac:dyDescent="0.75">
      <c r="A242" s="14" t="s">
        <v>68</v>
      </c>
      <c r="B242" s="14" t="s">
        <v>4</v>
      </c>
      <c r="C242" s="15" t="s">
        <v>9</v>
      </c>
      <c r="D242" s="15" t="s">
        <v>40</v>
      </c>
    </row>
    <row r="243" spans="1:4" x14ac:dyDescent="0.75">
      <c r="A243" s="14" t="s">
        <v>68</v>
      </c>
      <c r="B243" s="14" t="s">
        <v>4</v>
      </c>
      <c r="C243" s="15" t="s">
        <v>9</v>
      </c>
      <c r="D243" s="15" t="s">
        <v>40</v>
      </c>
    </row>
    <row r="244" spans="1:4" x14ac:dyDescent="0.75">
      <c r="A244" s="14" t="s">
        <v>68</v>
      </c>
      <c r="B244" s="14" t="s">
        <v>4</v>
      </c>
      <c r="C244" s="15" t="s">
        <v>9</v>
      </c>
      <c r="D244" s="15" t="s">
        <v>40</v>
      </c>
    </row>
    <row r="245" spans="1:4" x14ac:dyDescent="0.75">
      <c r="A245" s="14" t="s">
        <v>68</v>
      </c>
      <c r="B245" s="14" t="s">
        <v>4</v>
      </c>
      <c r="C245" s="15" t="s">
        <v>9</v>
      </c>
      <c r="D245" s="15" t="s">
        <v>40</v>
      </c>
    </row>
    <row r="246" spans="1:4" x14ac:dyDescent="0.75">
      <c r="A246" s="14" t="s">
        <v>68</v>
      </c>
      <c r="B246" s="14" t="s">
        <v>4</v>
      </c>
      <c r="C246" s="15" t="s">
        <v>9</v>
      </c>
      <c r="D246" s="15" t="s">
        <v>40</v>
      </c>
    </row>
    <row r="247" spans="1:4" x14ac:dyDescent="0.75">
      <c r="A247" s="14" t="s">
        <v>68</v>
      </c>
      <c r="B247" s="14" t="s">
        <v>4</v>
      </c>
      <c r="C247" s="15" t="s">
        <v>9</v>
      </c>
      <c r="D247" s="15" t="s">
        <v>40</v>
      </c>
    </row>
    <row r="248" spans="1:4" x14ac:dyDescent="0.75">
      <c r="A248" s="14" t="s">
        <v>68</v>
      </c>
      <c r="B248" s="14" t="s">
        <v>4</v>
      </c>
      <c r="C248" s="15" t="s">
        <v>9</v>
      </c>
      <c r="D248" s="15" t="s">
        <v>40</v>
      </c>
    </row>
    <row r="249" spans="1:4" x14ac:dyDescent="0.75">
      <c r="A249" s="14" t="s">
        <v>67</v>
      </c>
      <c r="B249" s="14" t="s">
        <v>4</v>
      </c>
      <c r="C249" s="15" t="s">
        <v>7</v>
      </c>
      <c r="D249" s="15" t="s">
        <v>40</v>
      </c>
    </row>
    <row r="250" spans="1:4" x14ac:dyDescent="0.75">
      <c r="A250" s="14" t="s">
        <v>67</v>
      </c>
      <c r="B250" s="14" t="s">
        <v>4</v>
      </c>
      <c r="C250" s="15" t="s">
        <v>7</v>
      </c>
      <c r="D250" s="15" t="s">
        <v>40</v>
      </c>
    </row>
    <row r="251" spans="1:4" x14ac:dyDescent="0.75">
      <c r="A251" s="14" t="s">
        <v>67</v>
      </c>
      <c r="B251" s="14" t="s">
        <v>4</v>
      </c>
      <c r="C251" s="15" t="s">
        <v>7</v>
      </c>
      <c r="D251" s="15" t="s">
        <v>40</v>
      </c>
    </row>
    <row r="252" spans="1:4" x14ac:dyDescent="0.75">
      <c r="A252" s="14" t="s">
        <v>67</v>
      </c>
      <c r="B252" s="14" t="s">
        <v>4</v>
      </c>
      <c r="C252" s="15" t="s">
        <v>7</v>
      </c>
      <c r="D252" s="15" t="s">
        <v>40</v>
      </c>
    </row>
    <row r="253" spans="1:4" x14ac:dyDescent="0.75">
      <c r="A253" s="14" t="s">
        <v>68</v>
      </c>
      <c r="B253" s="14" t="s">
        <v>4</v>
      </c>
      <c r="C253" s="15" t="s">
        <v>7</v>
      </c>
      <c r="D253" s="15" t="s">
        <v>40</v>
      </c>
    </row>
    <row r="254" spans="1:4" x14ac:dyDescent="0.75">
      <c r="A254" s="14" t="s">
        <v>68</v>
      </c>
      <c r="B254" s="14" t="s">
        <v>4</v>
      </c>
      <c r="C254" s="15" t="s">
        <v>7</v>
      </c>
      <c r="D254" s="15" t="s">
        <v>40</v>
      </c>
    </row>
    <row r="255" spans="1:4" x14ac:dyDescent="0.75">
      <c r="A255" s="14" t="s">
        <v>68</v>
      </c>
      <c r="B255" s="14" t="s">
        <v>4</v>
      </c>
      <c r="C255" s="15" t="s">
        <v>7</v>
      </c>
      <c r="D255" s="15" t="s">
        <v>40</v>
      </c>
    </row>
    <row r="256" spans="1:4" x14ac:dyDescent="0.75">
      <c r="A256" s="14" t="s">
        <v>68</v>
      </c>
      <c r="B256" s="14" t="s">
        <v>4</v>
      </c>
      <c r="C256" s="15" t="s">
        <v>7</v>
      </c>
      <c r="D256" s="15" t="s">
        <v>40</v>
      </c>
    </row>
    <row r="257" spans="1:4" x14ac:dyDescent="0.75">
      <c r="A257" s="14" t="s">
        <v>68</v>
      </c>
      <c r="B257" s="14" t="s">
        <v>4</v>
      </c>
      <c r="C257" s="15" t="s">
        <v>7</v>
      </c>
      <c r="D257" s="15" t="s">
        <v>40</v>
      </c>
    </row>
    <row r="258" spans="1:4" x14ac:dyDescent="0.75">
      <c r="A258" s="14" t="s">
        <v>68</v>
      </c>
      <c r="B258" s="14" t="s">
        <v>4</v>
      </c>
      <c r="C258" s="15" t="s">
        <v>7</v>
      </c>
      <c r="D258" s="15" t="s">
        <v>40</v>
      </c>
    </row>
    <row r="259" spans="1:4" x14ac:dyDescent="0.75">
      <c r="A259" s="14" t="s">
        <v>68</v>
      </c>
      <c r="B259" s="14" t="s">
        <v>4</v>
      </c>
      <c r="C259" s="15" t="s">
        <v>7</v>
      </c>
      <c r="D259" s="15" t="s">
        <v>40</v>
      </c>
    </row>
    <row r="260" spans="1:4" x14ac:dyDescent="0.75">
      <c r="A260" s="14" t="s">
        <v>68</v>
      </c>
      <c r="B260" s="14" t="s">
        <v>4</v>
      </c>
      <c r="C260" s="15" t="s">
        <v>7</v>
      </c>
      <c r="D260" s="15" t="s">
        <v>40</v>
      </c>
    </row>
    <row r="261" spans="1:4" x14ac:dyDescent="0.75">
      <c r="A261" s="14" t="s">
        <v>68</v>
      </c>
      <c r="B261" s="14" t="s">
        <v>4</v>
      </c>
      <c r="C261" s="15" t="s">
        <v>7</v>
      </c>
      <c r="D261" s="15" t="s">
        <v>40</v>
      </c>
    </row>
    <row r="262" spans="1:4" x14ac:dyDescent="0.75">
      <c r="A262" s="14" t="s">
        <v>68</v>
      </c>
      <c r="B262" s="14" t="s">
        <v>4</v>
      </c>
      <c r="C262" s="15" t="s">
        <v>7</v>
      </c>
      <c r="D262" s="15" t="s">
        <v>40</v>
      </c>
    </row>
    <row r="263" spans="1:4" x14ac:dyDescent="0.75">
      <c r="A263" s="14" t="s">
        <v>68</v>
      </c>
      <c r="B263" s="14" t="s">
        <v>4</v>
      </c>
      <c r="C263" s="15" t="s">
        <v>7</v>
      </c>
      <c r="D263" s="15" t="s">
        <v>40</v>
      </c>
    </row>
    <row r="264" spans="1:4" x14ac:dyDescent="0.75">
      <c r="A264" s="14" t="s">
        <v>68</v>
      </c>
      <c r="B264" s="14" t="s">
        <v>4</v>
      </c>
      <c r="C264" s="15" t="s">
        <v>7</v>
      </c>
      <c r="D264" s="15" t="s">
        <v>40</v>
      </c>
    </row>
    <row r="265" spans="1:4" x14ac:dyDescent="0.75">
      <c r="A265" s="14" t="s">
        <v>68</v>
      </c>
      <c r="B265" s="14" t="s">
        <v>4</v>
      </c>
      <c r="C265" s="15" t="s">
        <v>7</v>
      </c>
      <c r="D265" s="15" t="s">
        <v>40</v>
      </c>
    </row>
    <row r="266" spans="1:4" x14ac:dyDescent="0.75">
      <c r="A266" s="14" t="s">
        <v>68</v>
      </c>
      <c r="B266" s="14" t="s">
        <v>4</v>
      </c>
      <c r="C266" s="15" t="s">
        <v>7</v>
      </c>
      <c r="D266" s="15" t="s">
        <v>40</v>
      </c>
    </row>
    <row r="267" spans="1:4" x14ac:dyDescent="0.75">
      <c r="A267" s="14" t="s">
        <v>68</v>
      </c>
      <c r="B267" s="14" t="s">
        <v>4</v>
      </c>
      <c r="C267" s="15" t="s">
        <v>7</v>
      </c>
      <c r="D267" s="15" t="s">
        <v>40</v>
      </c>
    </row>
    <row r="268" spans="1:4" x14ac:dyDescent="0.75">
      <c r="A268" s="14" t="s">
        <v>68</v>
      </c>
      <c r="B268" s="14" t="s">
        <v>4</v>
      </c>
      <c r="C268" s="15" t="s">
        <v>7</v>
      </c>
      <c r="D268" s="15" t="s">
        <v>40</v>
      </c>
    </row>
    <row r="269" spans="1:4" x14ac:dyDescent="0.75">
      <c r="A269" s="14" t="s">
        <v>68</v>
      </c>
      <c r="B269" s="14" t="s">
        <v>4</v>
      </c>
      <c r="C269" s="15" t="s">
        <v>7</v>
      </c>
      <c r="D269" s="15" t="s">
        <v>40</v>
      </c>
    </row>
    <row r="270" spans="1:4" x14ac:dyDescent="0.75">
      <c r="A270" s="14" t="s">
        <v>68</v>
      </c>
      <c r="B270" s="14" t="s">
        <v>4</v>
      </c>
      <c r="C270" s="15" t="s">
        <v>7</v>
      </c>
      <c r="D270" s="15" t="s">
        <v>40</v>
      </c>
    </row>
    <row r="271" spans="1:4" x14ac:dyDescent="0.75">
      <c r="A271" s="14" t="s">
        <v>68</v>
      </c>
      <c r="B271" s="14" t="s">
        <v>4</v>
      </c>
      <c r="C271" s="15" t="s">
        <v>7</v>
      </c>
      <c r="D271" s="15" t="s">
        <v>40</v>
      </c>
    </row>
    <row r="272" spans="1:4" x14ac:dyDescent="0.75">
      <c r="A272" s="14" t="s">
        <v>68</v>
      </c>
      <c r="B272" s="14" t="s">
        <v>4</v>
      </c>
      <c r="C272" s="15" t="s">
        <v>7</v>
      </c>
      <c r="D272" s="15" t="s">
        <v>40</v>
      </c>
    </row>
    <row r="273" spans="1:4" x14ac:dyDescent="0.75">
      <c r="A273" s="14" t="s">
        <v>68</v>
      </c>
      <c r="B273" s="14" t="s">
        <v>4</v>
      </c>
      <c r="C273" s="15" t="s">
        <v>7</v>
      </c>
      <c r="D273" s="15" t="s">
        <v>40</v>
      </c>
    </row>
    <row r="274" spans="1:4" x14ac:dyDescent="0.75">
      <c r="A274" s="14" t="s">
        <v>68</v>
      </c>
      <c r="B274" s="14" t="s">
        <v>4</v>
      </c>
      <c r="C274" s="15" t="s">
        <v>7</v>
      </c>
      <c r="D274" s="15" t="s">
        <v>40</v>
      </c>
    </row>
    <row r="275" spans="1:4" x14ac:dyDescent="0.75">
      <c r="A275" s="14" t="s">
        <v>68</v>
      </c>
      <c r="B275" s="14" t="s">
        <v>4</v>
      </c>
      <c r="C275" s="15" t="s">
        <v>7</v>
      </c>
      <c r="D275" s="15" t="s">
        <v>40</v>
      </c>
    </row>
    <row r="276" spans="1:4" x14ac:dyDescent="0.75">
      <c r="A276" s="14" t="s">
        <v>68</v>
      </c>
      <c r="B276" s="14" t="s">
        <v>4</v>
      </c>
      <c r="C276" s="15" t="s">
        <v>7</v>
      </c>
      <c r="D276" s="15" t="s">
        <v>40</v>
      </c>
    </row>
    <row r="277" spans="1:4" x14ac:dyDescent="0.75">
      <c r="A277" s="14" t="s">
        <v>67</v>
      </c>
      <c r="B277" s="14" t="s">
        <v>4</v>
      </c>
      <c r="C277" s="15" t="s">
        <v>12</v>
      </c>
      <c r="D277" s="15" t="s">
        <v>40</v>
      </c>
    </row>
    <row r="278" spans="1:4" x14ac:dyDescent="0.75">
      <c r="A278" s="14" t="s">
        <v>67</v>
      </c>
      <c r="B278" s="14" t="s">
        <v>4</v>
      </c>
      <c r="C278" s="15" t="s">
        <v>12</v>
      </c>
      <c r="D278" s="15" t="s">
        <v>40</v>
      </c>
    </row>
    <row r="279" spans="1:4" x14ac:dyDescent="0.75">
      <c r="A279" s="14" t="s">
        <v>68</v>
      </c>
      <c r="B279" s="14" t="s">
        <v>4</v>
      </c>
      <c r="C279" s="15" t="s">
        <v>12</v>
      </c>
      <c r="D279" s="15" t="s">
        <v>40</v>
      </c>
    </row>
    <row r="280" spans="1:4" x14ac:dyDescent="0.75">
      <c r="A280" s="14" t="s">
        <v>67</v>
      </c>
      <c r="B280" s="14" t="s">
        <v>4</v>
      </c>
      <c r="C280" s="15" t="s">
        <v>12</v>
      </c>
      <c r="D280" s="15" t="s">
        <v>40</v>
      </c>
    </row>
    <row r="281" spans="1:4" x14ac:dyDescent="0.75">
      <c r="A281" s="14" t="s">
        <v>68</v>
      </c>
      <c r="B281" s="14" t="s">
        <v>4</v>
      </c>
      <c r="C281" s="15" t="s">
        <v>12</v>
      </c>
      <c r="D281" s="15" t="s">
        <v>40</v>
      </c>
    </row>
    <row r="282" spans="1:4" x14ac:dyDescent="0.75">
      <c r="A282" s="14" t="s">
        <v>68</v>
      </c>
      <c r="B282" s="14" t="s">
        <v>4</v>
      </c>
      <c r="C282" s="15" t="s">
        <v>12</v>
      </c>
      <c r="D282" s="15" t="s">
        <v>40</v>
      </c>
    </row>
    <row r="283" spans="1:4" x14ac:dyDescent="0.75">
      <c r="A283" s="14" t="s">
        <v>68</v>
      </c>
      <c r="B283" s="14" t="s">
        <v>4</v>
      </c>
      <c r="C283" s="15" t="s">
        <v>12</v>
      </c>
      <c r="D283" s="15" t="s">
        <v>40</v>
      </c>
    </row>
    <row r="284" spans="1:4" x14ac:dyDescent="0.75">
      <c r="A284" s="14" t="s">
        <v>68</v>
      </c>
      <c r="B284" s="14" t="s">
        <v>4</v>
      </c>
      <c r="C284" s="15" t="s">
        <v>12</v>
      </c>
      <c r="D284" s="15" t="s">
        <v>40</v>
      </c>
    </row>
    <row r="285" spans="1:4" x14ac:dyDescent="0.75">
      <c r="A285" s="14" t="s">
        <v>68</v>
      </c>
      <c r="B285" s="14" t="s">
        <v>4</v>
      </c>
      <c r="C285" s="15" t="s">
        <v>12</v>
      </c>
      <c r="D285" s="15" t="s">
        <v>40</v>
      </c>
    </row>
    <row r="286" spans="1:4" x14ac:dyDescent="0.75">
      <c r="A286" s="14" t="s">
        <v>68</v>
      </c>
      <c r="B286" s="14" t="s">
        <v>4</v>
      </c>
      <c r="C286" s="15" t="s">
        <v>12</v>
      </c>
      <c r="D286" s="15" t="s">
        <v>40</v>
      </c>
    </row>
    <row r="287" spans="1:4" x14ac:dyDescent="0.75">
      <c r="A287" s="14" t="s">
        <v>68</v>
      </c>
      <c r="B287" s="14" t="s">
        <v>4</v>
      </c>
      <c r="C287" s="15" t="s">
        <v>12</v>
      </c>
      <c r="D287" s="15" t="s">
        <v>40</v>
      </c>
    </row>
    <row r="288" spans="1:4" x14ac:dyDescent="0.75">
      <c r="A288" s="14" t="s">
        <v>68</v>
      </c>
      <c r="B288" s="14" t="s">
        <v>4</v>
      </c>
      <c r="C288" s="15" t="s">
        <v>12</v>
      </c>
      <c r="D288" s="15" t="s">
        <v>40</v>
      </c>
    </row>
    <row r="289" spans="1:4" x14ac:dyDescent="0.75">
      <c r="A289" s="14" t="s">
        <v>68</v>
      </c>
      <c r="B289" s="14" t="s">
        <v>4</v>
      </c>
      <c r="C289" s="15" t="s">
        <v>12</v>
      </c>
      <c r="D289" s="15" t="s">
        <v>40</v>
      </c>
    </row>
    <row r="290" spans="1:4" x14ac:dyDescent="0.75">
      <c r="A290" s="14" t="s">
        <v>68</v>
      </c>
      <c r="B290" s="14" t="s">
        <v>4</v>
      </c>
      <c r="C290" s="15" t="s">
        <v>12</v>
      </c>
      <c r="D290" s="15" t="s">
        <v>40</v>
      </c>
    </row>
    <row r="291" spans="1:4" x14ac:dyDescent="0.75">
      <c r="A291" s="14" t="s">
        <v>68</v>
      </c>
      <c r="B291" s="14" t="s">
        <v>4</v>
      </c>
      <c r="C291" s="15" t="s">
        <v>12</v>
      </c>
      <c r="D291" s="15" t="s">
        <v>40</v>
      </c>
    </row>
    <row r="292" spans="1:4" x14ac:dyDescent="0.75">
      <c r="A292" s="14" t="s">
        <v>68</v>
      </c>
      <c r="B292" s="14" t="s">
        <v>4</v>
      </c>
      <c r="C292" s="15" t="s">
        <v>12</v>
      </c>
      <c r="D292" s="15" t="s">
        <v>40</v>
      </c>
    </row>
    <row r="293" spans="1:4" x14ac:dyDescent="0.75">
      <c r="A293" s="14" t="s">
        <v>68</v>
      </c>
      <c r="B293" s="14" t="s">
        <v>4</v>
      </c>
      <c r="C293" s="15" t="s">
        <v>12</v>
      </c>
      <c r="D293" s="15" t="s">
        <v>40</v>
      </c>
    </row>
    <row r="294" spans="1:4" x14ac:dyDescent="0.75">
      <c r="A294" s="14" t="s">
        <v>68</v>
      </c>
      <c r="B294" s="14" t="s">
        <v>4</v>
      </c>
      <c r="C294" s="15" t="s">
        <v>12</v>
      </c>
      <c r="D294" s="15" t="s">
        <v>40</v>
      </c>
    </row>
    <row r="295" spans="1:4" x14ac:dyDescent="0.75">
      <c r="A295" s="14" t="s">
        <v>68</v>
      </c>
      <c r="B295" s="14" t="s">
        <v>4</v>
      </c>
      <c r="C295" s="15" t="s">
        <v>12</v>
      </c>
      <c r="D295" s="15" t="s">
        <v>40</v>
      </c>
    </row>
    <row r="296" spans="1:4" x14ac:dyDescent="0.75">
      <c r="A296" s="14" t="s">
        <v>68</v>
      </c>
      <c r="B296" s="14" t="s">
        <v>4</v>
      </c>
      <c r="C296" s="15" t="s">
        <v>12</v>
      </c>
      <c r="D296" s="15" t="s">
        <v>40</v>
      </c>
    </row>
    <row r="297" spans="1:4" x14ac:dyDescent="0.75">
      <c r="A297" s="14" t="s">
        <v>68</v>
      </c>
      <c r="B297" s="14" t="s">
        <v>4</v>
      </c>
      <c r="C297" s="15" t="s">
        <v>12</v>
      </c>
      <c r="D297" s="15" t="s">
        <v>40</v>
      </c>
    </row>
    <row r="298" spans="1:4" x14ac:dyDescent="0.75">
      <c r="A298" s="14" t="s">
        <v>68</v>
      </c>
      <c r="B298" s="14" t="s">
        <v>4</v>
      </c>
      <c r="C298" s="15" t="s">
        <v>12</v>
      </c>
      <c r="D298" s="15" t="s">
        <v>40</v>
      </c>
    </row>
    <row r="299" spans="1:4" x14ac:dyDescent="0.75">
      <c r="A299" s="14" t="s">
        <v>68</v>
      </c>
      <c r="B299" s="14" t="s">
        <v>4</v>
      </c>
      <c r="C299" s="16" t="s">
        <v>82</v>
      </c>
      <c r="D299" s="15" t="s">
        <v>40</v>
      </c>
    </row>
    <row r="300" spans="1:4" x14ac:dyDescent="0.75">
      <c r="A300" s="14" t="s">
        <v>68</v>
      </c>
      <c r="B300" s="14" t="s">
        <v>4</v>
      </c>
      <c r="C300" s="15" t="s">
        <v>10</v>
      </c>
      <c r="D300" s="15" t="s">
        <v>40</v>
      </c>
    </row>
    <row r="301" spans="1:4" x14ac:dyDescent="0.75">
      <c r="A301" s="14" t="s">
        <v>67</v>
      </c>
      <c r="B301" s="14" t="s">
        <v>4</v>
      </c>
      <c r="C301" s="15" t="s">
        <v>10</v>
      </c>
      <c r="D301" s="15" t="s">
        <v>40</v>
      </c>
    </row>
    <row r="302" spans="1:4" x14ac:dyDescent="0.75">
      <c r="A302" s="14" t="s">
        <v>68</v>
      </c>
      <c r="B302" s="14" t="s">
        <v>4</v>
      </c>
      <c r="C302" s="15" t="s">
        <v>10</v>
      </c>
      <c r="D302" s="15" t="s">
        <v>40</v>
      </c>
    </row>
    <row r="303" spans="1:4" x14ac:dyDescent="0.75">
      <c r="A303" s="14" t="s">
        <v>68</v>
      </c>
      <c r="B303" s="14" t="s">
        <v>4</v>
      </c>
      <c r="C303" s="15" t="s">
        <v>10</v>
      </c>
      <c r="D303" s="15" t="s">
        <v>40</v>
      </c>
    </row>
    <row r="304" spans="1:4" x14ac:dyDescent="0.75">
      <c r="A304" s="14" t="s">
        <v>68</v>
      </c>
      <c r="B304" s="14" t="s">
        <v>4</v>
      </c>
      <c r="C304" s="15" t="s">
        <v>10</v>
      </c>
      <c r="D304" s="15" t="s">
        <v>40</v>
      </c>
    </row>
    <row r="305" spans="1:4" x14ac:dyDescent="0.75">
      <c r="A305" s="14" t="s">
        <v>68</v>
      </c>
      <c r="B305" s="14" t="s">
        <v>4</v>
      </c>
      <c r="C305" s="15" t="s">
        <v>10</v>
      </c>
      <c r="D305" s="15" t="s">
        <v>40</v>
      </c>
    </row>
    <row r="306" spans="1:4" x14ac:dyDescent="0.75">
      <c r="A306" s="14" t="s">
        <v>68</v>
      </c>
      <c r="B306" s="14" t="s">
        <v>4</v>
      </c>
      <c r="C306" s="15" t="s">
        <v>10</v>
      </c>
      <c r="D306" s="15" t="s">
        <v>40</v>
      </c>
    </row>
    <row r="307" spans="1:4" x14ac:dyDescent="0.75">
      <c r="A307" s="14" t="s">
        <v>68</v>
      </c>
      <c r="B307" s="14" t="s">
        <v>4</v>
      </c>
      <c r="C307" s="15" t="s">
        <v>10</v>
      </c>
      <c r="D307" s="15" t="s">
        <v>40</v>
      </c>
    </row>
    <row r="308" spans="1:4" x14ac:dyDescent="0.75">
      <c r="A308" s="14" t="s">
        <v>68</v>
      </c>
      <c r="B308" s="14" t="s">
        <v>4</v>
      </c>
      <c r="C308" s="15" t="s">
        <v>21</v>
      </c>
      <c r="D308" s="15" t="s">
        <v>40</v>
      </c>
    </row>
    <row r="309" spans="1:4" x14ac:dyDescent="0.75">
      <c r="A309" s="14" t="s">
        <v>68</v>
      </c>
      <c r="B309" s="14" t="s">
        <v>4</v>
      </c>
      <c r="C309" s="15" t="s">
        <v>31</v>
      </c>
      <c r="D309" s="15" t="s">
        <v>40</v>
      </c>
    </row>
    <row r="310" spans="1:4" x14ac:dyDescent="0.75">
      <c r="A310" s="14" t="s">
        <v>68</v>
      </c>
      <c r="B310" s="14" t="s">
        <v>4</v>
      </c>
      <c r="C310" s="15" t="s">
        <v>24</v>
      </c>
      <c r="D310" s="15" t="s">
        <v>40</v>
      </c>
    </row>
    <row r="311" spans="1:4" x14ac:dyDescent="0.75">
      <c r="A311" s="14" t="s">
        <v>68</v>
      </c>
      <c r="B311" s="14" t="s">
        <v>4</v>
      </c>
      <c r="C311" s="15" t="s">
        <v>24</v>
      </c>
      <c r="D311" s="15" t="s">
        <v>40</v>
      </c>
    </row>
    <row r="312" spans="1:4" x14ac:dyDescent="0.75">
      <c r="A312" s="14" t="s">
        <v>68</v>
      </c>
      <c r="B312" s="14" t="s">
        <v>4</v>
      </c>
      <c r="C312" s="15" t="s">
        <v>24</v>
      </c>
      <c r="D312" s="15" t="s">
        <v>40</v>
      </c>
    </row>
    <row r="313" spans="1:4" x14ac:dyDescent="0.75">
      <c r="A313" s="14" t="s">
        <v>68</v>
      </c>
      <c r="B313" s="14" t="s">
        <v>4</v>
      </c>
      <c r="C313" s="15" t="s">
        <v>28</v>
      </c>
      <c r="D313" s="15" t="s">
        <v>40</v>
      </c>
    </row>
    <row r="314" spans="1:4" x14ac:dyDescent="0.75">
      <c r="A314" s="14" t="s">
        <v>68</v>
      </c>
      <c r="B314" s="14" t="s">
        <v>4</v>
      </c>
      <c r="C314" s="15" t="s">
        <v>28</v>
      </c>
      <c r="D314" s="15" t="s">
        <v>40</v>
      </c>
    </row>
    <row r="315" spans="1:4" x14ac:dyDescent="0.75">
      <c r="A315" s="14" t="s">
        <v>68</v>
      </c>
      <c r="B315" s="14" t="s">
        <v>4</v>
      </c>
      <c r="C315" s="15" t="s">
        <v>28</v>
      </c>
      <c r="D315" s="15" t="s">
        <v>40</v>
      </c>
    </row>
    <row r="316" spans="1:4" x14ac:dyDescent="0.75">
      <c r="A316" s="14" t="s">
        <v>68</v>
      </c>
      <c r="B316" s="14" t="s">
        <v>4</v>
      </c>
      <c r="C316" s="15" t="s">
        <v>28</v>
      </c>
      <c r="D316" s="15" t="s">
        <v>40</v>
      </c>
    </row>
    <row r="317" spans="1:4" x14ac:dyDescent="0.75">
      <c r="A317" s="14" t="s">
        <v>67</v>
      </c>
      <c r="B317" s="14" t="s">
        <v>15</v>
      </c>
      <c r="C317" s="16" t="s">
        <v>6</v>
      </c>
      <c r="D317" s="15" t="s">
        <v>41</v>
      </c>
    </row>
    <row r="318" spans="1:4" x14ac:dyDescent="0.75">
      <c r="A318" s="14" t="s">
        <v>68</v>
      </c>
      <c r="B318" s="14" t="s">
        <v>15</v>
      </c>
      <c r="C318" s="15" t="s">
        <v>6</v>
      </c>
      <c r="D318" s="15" t="s">
        <v>41</v>
      </c>
    </row>
    <row r="319" spans="1:4" x14ac:dyDescent="0.75">
      <c r="A319" s="14" t="s">
        <v>68</v>
      </c>
      <c r="B319" s="14" t="s">
        <v>15</v>
      </c>
      <c r="C319" s="15" t="s">
        <v>6</v>
      </c>
      <c r="D319" s="15" t="s">
        <v>41</v>
      </c>
    </row>
    <row r="320" spans="1:4" x14ac:dyDescent="0.75">
      <c r="A320" s="14" t="s">
        <v>68</v>
      </c>
      <c r="B320" s="14" t="s">
        <v>15</v>
      </c>
      <c r="C320" s="15" t="s">
        <v>6</v>
      </c>
      <c r="D320" s="15" t="s">
        <v>41</v>
      </c>
    </row>
    <row r="321" spans="1:4" x14ac:dyDescent="0.75">
      <c r="A321" s="14" t="s">
        <v>68</v>
      </c>
      <c r="B321" s="14" t="s">
        <v>15</v>
      </c>
      <c r="C321" s="15" t="s">
        <v>6</v>
      </c>
      <c r="D321" s="15" t="s">
        <v>41</v>
      </c>
    </row>
    <row r="322" spans="1:4" x14ac:dyDescent="0.75">
      <c r="A322" s="14" t="s">
        <v>68</v>
      </c>
      <c r="B322" s="14" t="s">
        <v>15</v>
      </c>
      <c r="C322" s="15" t="s">
        <v>6</v>
      </c>
      <c r="D322" s="15" t="s">
        <v>41</v>
      </c>
    </row>
    <row r="323" spans="1:4" x14ac:dyDescent="0.75">
      <c r="A323" s="14" t="s">
        <v>68</v>
      </c>
      <c r="B323" s="14" t="s">
        <v>15</v>
      </c>
      <c r="C323" s="15" t="s">
        <v>6</v>
      </c>
      <c r="D323" s="15" t="s">
        <v>41</v>
      </c>
    </row>
    <row r="324" spans="1:4" x14ac:dyDescent="0.75">
      <c r="A324" s="14" t="s">
        <v>68</v>
      </c>
      <c r="B324" s="14" t="s">
        <v>15</v>
      </c>
      <c r="C324" s="15" t="s">
        <v>6</v>
      </c>
      <c r="D324" s="15" t="s">
        <v>41</v>
      </c>
    </row>
    <row r="325" spans="1:4" x14ac:dyDescent="0.75">
      <c r="A325" s="14" t="s">
        <v>68</v>
      </c>
      <c r="B325" s="14" t="s">
        <v>15</v>
      </c>
      <c r="C325" s="15" t="s">
        <v>6</v>
      </c>
      <c r="D325" s="15" t="s">
        <v>41</v>
      </c>
    </row>
    <row r="326" spans="1:4" x14ac:dyDescent="0.75">
      <c r="A326" s="14" t="s">
        <v>68</v>
      </c>
      <c r="B326" s="14" t="s">
        <v>15</v>
      </c>
      <c r="C326" s="15" t="s">
        <v>6</v>
      </c>
      <c r="D326" s="15" t="s">
        <v>41</v>
      </c>
    </row>
    <row r="327" spans="1:4" x14ac:dyDescent="0.75">
      <c r="A327" s="14" t="s">
        <v>68</v>
      </c>
      <c r="B327" s="14" t="s">
        <v>15</v>
      </c>
      <c r="C327" s="15" t="s">
        <v>6</v>
      </c>
      <c r="D327" s="15" t="s">
        <v>41</v>
      </c>
    </row>
    <row r="328" spans="1:4" x14ac:dyDescent="0.75">
      <c r="A328" s="14" t="s">
        <v>68</v>
      </c>
      <c r="B328" s="14" t="s">
        <v>15</v>
      </c>
      <c r="C328" s="15" t="s">
        <v>6</v>
      </c>
      <c r="D328" s="15" t="s">
        <v>41</v>
      </c>
    </row>
    <row r="329" spans="1:4" x14ac:dyDescent="0.75">
      <c r="A329" s="14" t="s">
        <v>68</v>
      </c>
      <c r="B329" s="14" t="s">
        <v>15</v>
      </c>
      <c r="C329" s="15" t="s">
        <v>6</v>
      </c>
      <c r="D329" s="15" t="s">
        <v>41</v>
      </c>
    </row>
    <row r="330" spans="1:4" x14ac:dyDescent="0.75">
      <c r="A330" s="14" t="s">
        <v>68</v>
      </c>
      <c r="B330" s="14" t="s">
        <v>15</v>
      </c>
      <c r="C330" s="15" t="s">
        <v>6</v>
      </c>
      <c r="D330" s="15" t="s">
        <v>41</v>
      </c>
    </row>
    <row r="331" spans="1:4" x14ac:dyDescent="0.75">
      <c r="A331" s="14" t="s">
        <v>68</v>
      </c>
      <c r="B331" s="14" t="s">
        <v>15</v>
      </c>
      <c r="C331" s="15" t="s">
        <v>34</v>
      </c>
      <c r="D331" s="15" t="s">
        <v>41</v>
      </c>
    </row>
    <row r="332" spans="1:4" x14ac:dyDescent="0.75">
      <c r="A332" s="14" t="s">
        <v>68</v>
      </c>
      <c r="B332" s="14" t="s">
        <v>15</v>
      </c>
      <c r="C332" s="15" t="s">
        <v>34</v>
      </c>
      <c r="D332" s="15" t="s">
        <v>41</v>
      </c>
    </row>
    <row r="333" spans="1:4" x14ac:dyDescent="0.75">
      <c r="A333" s="14" t="s">
        <v>67</v>
      </c>
      <c r="B333" s="14" t="s">
        <v>15</v>
      </c>
      <c r="C333" s="15" t="s">
        <v>50</v>
      </c>
      <c r="D333" s="15" t="s">
        <v>41</v>
      </c>
    </row>
    <row r="334" spans="1:4" x14ac:dyDescent="0.75">
      <c r="A334" s="14" t="s">
        <v>68</v>
      </c>
      <c r="B334" s="14" t="s">
        <v>15</v>
      </c>
      <c r="C334" s="15" t="s">
        <v>50</v>
      </c>
      <c r="D334" s="15" t="s">
        <v>41</v>
      </c>
    </row>
    <row r="335" spans="1:4" x14ac:dyDescent="0.75">
      <c r="A335" s="14" t="s">
        <v>67</v>
      </c>
      <c r="B335" s="14" t="s">
        <v>15</v>
      </c>
      <c r="C335" s="15" t="s">
        <v>50</v>
      </c>
      <c r="D335" s="15" t="s">
        <v>41</v>
      </c>
    </row>
    <row r="336" spans="1:4" x14ac:dyDescent="0.75">
      <c r="A336" s="14" t="s">
        <v>67</v>
      </c>
      <c r="B336" s="14" t="s">
        <v>15</v>
      </c>
      <c r="C336" s="15" t="s">
        <v>50</v>
      </c>
      <c r="D336" s="15" t="s">
        <v>41</v>
      </c>
    </row>
    <row r="337" spans="1:4" x14ac:dyDescent="0.75">
      <c r="A337" s="14" t="s">
        <v>67</v>
      </c>
      <c r="B337" s="14" t="s">
        <v>15</v>
      </c>
      <c r="C337" s="15" t="s">
        <v>50</v>
      </c>
      <c r="D337" s="15" t="s">
        <v>41</v>
      </c>
    </row>
    <row r="338" spans="1:4" x14ac:dyDescent="0.75">
      <c r="A338" s="14" t="s">
        <v>67</v>
      </c>
      <c r="B338" s="14" t="s">
        <v>15</v>
      </c>
      <c r="C338" s="15" t="s">
        <v>50</v>
      </c>
      <c r="D338" s="15" t="s">
        <v>41</v>
      </c>
    </row>
    <row r="339" spans="1:4" x14ac:dyDescent="0.75">
      <c r="A339" s="14" t="s">
        <v>68</v>
      </c>
      <c r="B339" s="14" t="s">
        <v>15</v>
      </c>
      <c r="C339" s="15" t="s">
        <v>50</v>
      </c>
      <c r="D339" s="15" t="s">
        <v>41</v>
      </c>
    </row>
    <row r="340" spans="1:4" x14ac:dyDescent="0.75">
      <c r="A340" s="14" t="s">
        <v>68</v>
      </c>
      <c r="B340" s="14" t="s">
        <v>15</v>
      </c>
      <c r="C340" s="15" t="s">
        <v>50</v>
      </c>
      <c r="D340" s="15" t="s">
        <v>41</v>
      </c>
    </row>
    <row r="341" spans="1:4" x14ac:dyDescent="0.75">
      <c r="A341" s="14" t="s">
        <v>68</v>
      </c>
      <c r="B341" s="14" t="s">
        <v>15</v>
      </c>
      <c r="C341" s="15" t="s">
        <v>50</v>
      </c>
      <c r="D341" s="15" t="s">
        <v>41</v>
      </c>
    </row>
    <row r="342" spans="1:4" x14ac:dyDescent="0.75">
      <c r="A342" s="14" t="s">
        <v>68</v>
      </c>
      <c r="B342" s="14" t="s">
        <v>15</v>
      </c>
      <c r="C342" s="15" t="s">
        <v>50</v>
      </c>
      <c r="D342" s="15" t="s">
        <v>41</v>
      </c>
    </row>
    <row r="343" spans="1:4" x14ac:dyDescent="0.75">
      <c r="A343" s="14" t="s">
        <v>68</v>
      </c>
      <c r="B343" s="14" t="s">
        <v>15</v>
      </c>
      <c r="C343" s="15" t="s">
        <v>50</v>
      </c>
      <c r="D343" s="15" t="s">
        <v>41</v>
      </c>
    </row>
    <row r="344" spans="1:4" x14ac:dyDescent="0.75">
      <c r="A344" s="14" t="s">
        <v>68</v>
      </c>
      <c r="B344" s="14" t="s">
        <v>15</v>
      </c>
      <c r="C344" s="15" t="s">
        <v>50</v>
      </c>
      <c r="D344" s="15" t="s">
        <v>41</v>
      </c>
    </row>
    <row r="345" spans="1:4" x14ac:dyDescent="0.75">
      <c r="A345" s="14" t="s">
        <v>68</v>
      </c>
      <c r="B345" s="14" t="s">
        <v>15</v>
      </c>
      <c r="C345" s="15" t="s">
        <v>50</v>
      </c>
      <c r="D345" s="15" t="s">
        <v>41</v>
      </c>
    </row>
    <row r="346" spans="1:4" x14ac:dyDescent="0.75">
      <c r="A346" s="14" t="s">
        <v>68</v>
      </c>
      <c r="B346" s="14" t="s">
        <v>15</v>
      </c>
      <c r="C346" s="15" t="s">
        <v>50</v>
      </c>
      <c r="D346" s="15" t="s">
        <v>41</v>
      </c>
    </row>
    <row r="347" spans="1:4" x14ac:dyDescent="0.75">
      <c r="A347" s="14" t="s">
        <v>68</v>
      </c>
      <c r="B347" s="14" t="s">
        <v>15</v>
      </c>
      <c r="C347" s="15" t="s">
        <v>50</v>
      </c>
      <c r="D347" s="15" t="s">
        <v>41</v>
      </c>
    </row>
    <row r="348" spans="1:4" x14ac:dyDescent="0.75">
      <c r="A348" s="14" t="s">
        <v>68</v>
      </c>
      <c r="B348" s="14" t="s">
        <v>15</v>
      </c>
      <c r="C348" s="15" t="s">
        <v>50</v>
      </c>
      <c r="D348" s="15" t="s">
        <v>41</v>
      </c>
    </row>
    <row r="349" spans="1:4" x14ac:dyDescent="0.75">
      <c r="A349" s="14" t="s">
        <v>68</v>
      </c>
      <c r="B349" s="14" t="s">
        <v>15</v>
      </c>
      <c r="C349" s="15" t="s">
        <v>50</v>
      </c>
      <c r="D349" s="15" t="s">
        <v>41</v>
      </c>
    </row>
    <row r="350" spans="1:4" x14ac:dyDescent="0.75">
      <c r="A350" s="14" t="s">
        <v>68</v>
      </c>
      <c r="B350" s="14" t="s">
        <v>15</v>
      </c>
      <c r="C350" s="15" t="s">
        <v>50</v>
      </c>
      <c r="D350" s="15" t="s">
        <v>41</v>
      </c>
    </row>
    <row r="351" spans="1:4" x14ac:dyDescent="0.75">
      <c r="A351" s="14" t="s">
        <v>68</v>
      </c>
      <c r="B351" s="14" t="s">
        <v>15</v>
      </c>
      <c r="C351" s="15" t="s">
        <v>50</v>
      </c>
      <c r="D351" s="15" t="s">
        <v>41</v>
      </c>
    </row>
    <row r="352" spans="1:4" x14ac:dyDescent="0.75">
      <c r="A352" s="14" t="s">
        <v>68</v>
      </c>
      <c r="B352" s="14" t="s">
        <v>15</v>
      </c>
      <c r="C352" s="15" t="s">
        <v>50</v>
      </c>
      <c r="D352" s="15" t="s">
        <v>41</v>
      </c>
    </row>
    <row r="353" spans="1:4" x14ac:dyDescent="0.75">
      <c r="A353" s="14" t="s">
        <v>68</v>
      </c>
      <c r="B353" s="14" t="s">
        <v>15</v>
      </c>
      <c r="C353" s="15" t="s">
        <v>50</v>
      </c>
      <c r="D353" s="15" t="s">
        <v>41</v>
      </c>
    </row>
    <row r="354" spans="1:4" x14ac:dyDescent="0.75">
      <c r="A354" s="14" t="s">
        <v>68</v>
      </c>
      <c r="B354" s="14" t="s">
        <v>15</v>
      </c>
      <c r="C354" s="15" t="s">
        <v>50</v>
      </c>
      <c r="D354" s="15" t="s">
        <v>41</v>
      </c>
    </row>
    <row r="355" spans="1:4" x14ac:dyDescent="0.75">
      <c r="A355" s="14" t="s">
        <v>68</v>
      </c>
      <c r="B355" s="14" t="s">
        <v>15</v>
      </c>
      <c r="C355" s="15" t="s">
        <v>50</v>
      </c>
      <c r="D355" s="15" t="s">
        <v>41</v>
      </c>
    </row>
    <row r="356" spans="1:4" x14ac:dyDescent="0.75">
      <c r="A356" s="14" t="s">
        <v>68</v>
      </c>
      <c r="B356" s="14" t="s">
        <v>15</v>
      </c>
      <c r="C356" s="15" t="s">
        <v>50</v>
      </c>
      <c r="D356" s="15" t="s">
        <v>41</v>
      </c>
    </row>
    <row r="357" spans="1:4" x14ac:dyDescent="0.75">
      <c r="A357" s="14" t="s">
        <v>68</v>
      </c>
      <c r="B357" s="14" t="s">
        <v>15</v>
      </c>
      <c r="C357" s="15" t="s">
        <v>50</v>
      </c>
      <c r="D357" s="15" t="s">
        <v>41</v>
      </c>
    </row>
    <row r="358" spans="1:4" x14ac:dyDescent="0.75">
      <c r="A358" s="14" t="s">
        <v>68</v>
      </c>
      <c r="B358" s="14" t="s">
        <v>15</v>
      </c>
      <c r="C358" s="15" t="s">
        <v>50</v>
      </c>
      <c r="D358" s="15" t="s">
        <v>41</v>
      </c>
    </row>
    <row r="359" spans="1:4" x14ac:dyDescent="0.75">
      <c r="A359" s="14" t="s">
        <v>68</v>
      </c>
      <c r="B359" s="14" t="s">
        <v>15</v>
      </c>
      <c r="C359" s="15" t="s">
        <v>50</v>
      </c>
      <c r="D359" s="15" t="s">
        <v>41</v>
      </c>
    </row>
    <row r="360" spans="1:4" x14ac:dyDescent="0.75">
      <c r="A360" s="14" t="s">
        <v>68</v>
      </c>
      <c r="B360" s="14" t="s">
        <v>15</v>
      </c>
      <c r="C360" s="15" t="s">
        <v>50</v>
      </c>
      <c r="D360" s="15" t="s">
        <v>41</v>
      </c>
    </row>
    <row r="361" spans="1:4" x14ac:dyDescent="0.75">
      <c r="A361" s="14" t="s">
        <v>68</v>
      </c>
      <c r="B361" s="14" t="s">
        <v>15</v>
      </c>
      <c r="C361" s="15" t="s">
        <v>50</v>
      </c>
      <c r="D361" s="15" t="s">
        <v>41</v>
      </c>
    </row>
    <row r="362" spans="1:4" x14ac:dyDescent="0.75">
      <c r="A362" s="14" t="s">
        <v>67</v>
      </c>
      <c r="B362" s="14" t="s">
        <v>8</v>
      </c>
      <c r="C362" s="15" t="s">
        <v>6</v>
      </c>
      <c r="D362" s="15" t="s">
        <v>41</v>
      </c>
    </row>
    <row r="363" spans="1:4" x14ac:dyDescent="0.75">
      <c r="A363" s="14" t="s">
        <v>67</v>
      </c>
      <c r="B363" s="14" t="s">
        <v>8</v>
      </c>
      <c r="C363" s="15" t="s">
        <v>6</v>
      </c>
      <c r="D363" s="15" t="s">
        <v>41</v>
      </c>
    </row>
    <row r="364" spans="1:4" x14ac:dyDescent="0.75">
      <c r="A364" s="14" t="s">
        <v>67</v>
      </c>
      <c r="B364" s="14" t="s">
        <v>8</v>
      </c>
      <c r="C364" s="15" t="s">
        <v>6</v>
      </c>
      <c r="D364" s="15" t="s">
        <v>41</v>
      </c>
    </row>
    <row r="365" spans="1:4" x14ac:dyDescent="0.75">
      <c r="A365" s="14" t="s">
        <v>67</v>
      </c>
      <c r="B365" s="14" t="s">
        <v>8</v>
      </c>
      <c r="C365" s="15" t="s">
        <v>6</v>
      </c>
      <c r="D365" s="15" t="s">
        <v>41</v>
      </c>
    </row>
    <row r="366" spans="1:4" x14ac:dyDescent="0.75">
      <c r="A366" s="14" t="s">
        <v>67</v>
      </c>
      <c r="B366" s="14" t="s">
        <v>8</v>
      </c>
      <c r="C366" s="15" t="s">
        <v>6</v>
      </c>
      <c r="D366" s="15" t="s">
        <v>41</v>
      </c>
    </row>
    <row r="367" spans="1:4" x14ac:dyDescent="0.75">
      <c r="A367" s="14" t="s">
        <v>68</v>
      </c>
      <c r="B367" s="14" t="s">
        <v>8</v>
      </c>
      <c r="C367" s="15" t="s">
        <v>6</v>
      </c>
      <c r="D367" s="15" t="s">
        <v>41</v>
      </c>
    </row>
    <row r="368" spans="1:4" x14ac:dyDescent="0.75">
      <c r="A368" s="14" t="s">
        <v>68</v>
      </c>
      <c r="B368" s="14" t="s">
        <v>8</v>
      </c>
      <c r="C368" s="15" t="s">
        <v>6</v>
      </c>
      <c r="D368" s="15" t="s">
        <v>41</v>
      </c>
    </row>
    <row r="369" spans="1:4" x14ac:dyDescent="0.75">
      <c r="A369" s="14" t="s">
        <v>68</v>
      </c>
      <c r="B369" s="14" t="s">
        <v>8</v>
      </c>
      <c r="C369" s="15" t="s">
        <v>6</v>
      </c>
      <c r="D369" s="15" t="s">
        <v>41</v>
      </c>
    </row>
    <row r="370" spans="1:4" x14ac:dyDescent="0.75">
      <c r="A370" s="14" t="s">
        <v>68</v>
      </c>
      <c r="B370" s="14" t="s">
        <v>8</v>
      </c>
      <c r="C370" s="15" t="s">
        <v>6</v>
      </c>
      <c r="D370" s="15" t="s">
        <v>41</v>
      </c>
    </row>
    <row r="371" spans="1:4" x14ac:dyDescent="0.75">
      <c r="A371" s="14" t="s">
        <v>68</v>
      </c>
      <c r="B371" s="14" t="s">
        <v>8</v>
      </c>
      <c r="C371" s="15" t="s">
        <v>6</v>
      </c>
      <c r="D371" s="15" t="s">
        <v>41</v>
      </c>
    </row>
    <row r="372" spans="1:4" x14ac:dyDescent="0.75">
      <c r="A372" s="14" t="s">
        <v>68</v>
      </c>
      <c r="B372" s="14" t="s">
        <v>8</v>
      </c>
      <c r="C372" s="15" t="s">
        <v>6</v>
      </c>
      <c r="D372" s="15" t="s">
        <v>41</v>
      </c>
    </row>
    <row r="373" spans="1:4" x14ac:dyDescent="0.75">
      <c r="A373" s="14" t="s">
        <v>68</v>
      </c>
      <c r="B373" s="14" t="s">
        <v>8</v>
      </c>
      <c r="C373" s="15" t="s">
        <v>6</v>
      </c>
      <c r="D373" s="15" t="s">
        <v>41</v>
      </c>
    </row>
    <row r="374" spans="1:4" x14ac:dyDescent="0.75">
      <c r="A374" s="14" t="s">
        <v>68</v>
      </c>
      <c r="B374" s="14" t="s">
        <v>8</v>
      </c>
      <c r="C374" s="15" t="s">
        <v>6</v>
      </c>
      <c r="D374" s="15" t="s">
        <v>41</v>
      </c>
    </row>
    <row r="375" spans="1:4" x14ac:dyDescent="0.75">
      <c r="A375" s="14" t="s">
        <v>68</v>
      </c>
      <c r="B375" s="14" t="s">
        <v>8</v>
      </c>
      <c r="C375" s="15" t="s">
        <v>6</v>
      </c>
      <c r="D375" s="15" t="s">
        <v>41</v>
      </c>
    </row>
    <row r="376" spans="1:4" x14ac:dyDescent="0.75">
      <c r="A376" s="14" t="s">
        <v>68</v>
      </c>
      <c r="B376" s="14" t="s">
        <v>8</v>
      </c>
      <c r="C376" s="15" t="s">
        <v>6</v>
      </c>
      <c r="D376" s="15" t="s">
        <v>41</v>
      </c>
    </row>
    <row r="377" spans="1:4" x14ac:dyDescent="0.75">
      <c r="A377" s="14" t="s">
        <v>68</v>
      </c>
      <c r="B377" s="14" t="s">
        <v>8</v>
      </c>
      <c r="C377" s="15" t="s">
        <v>6</v>
      </c>
      <c r="D377" s="15" t="s">
        <v>41</v>
      </c>
    </row>
    <row r="378" spans="1:4" x14ac:dyDescent="0.75">
      <c r="A378" s="14" t="s">
        <v>68</v>
      </c>
      <c r="B378" s="14" t="s">
        <v>8</v>
      </c>
      <c r="C378" s="15" t="s">
        <v>6</v>
      </c>
      <c r="D378" s="15" t="s">
        <v>41</v>
      </c>
    </row>
    <row r="379" spans="1:4" x14ac:dyDescent="0.75">
      <c r="A379" s="14" t="s">
        <v>68</v>
      </c>
      <c r="B379" s="14" t="s">
        <v>8</v>
      </c>
      <c r="C379" s="15" t="s">
        <v>6</v>
      </c>
      <c r="D379" s="15" t="s">
        <v>41</v>
      </c>
    </row>
    <row r="380" spans="1:4" x14ac:dyDescent="0.75">
      <c r="A380" s="14" t="s">
        <v>68</v>
      </c>
      <c r="B380" s="14" t="s">
        <v>8</v>
      </c>
      <c r="C380" s="15" t="s">
        <v>6</v>
      </c>
      <c r="D380" s="15" t="s">
        <v>41</v>
      </c>
    </row>
    <row r="381" spans="1:4" x14ac:dyDescent="0.75">
      <c r="A381" s="14" t="s">
        <v>68</v>
      </c>
      <c r="B381" s="14" t="s">
        <v>8</v>
      </c>
      <c r="C381" s="15" t="s">
        <v>6</v>
      </c>
      <c r="D381" s="15" t="s">
        <v>41</v>
      </c>
    </row>
    <row r="382" spans="1:4" x14ac:dyDescent="0.75">
      <c r="A382" s="14" t="s">
        <v>68</v>
      </c>
      <c r="B382" s="14" t="s">
        <v>8</v>
      </c>
      <c r="C382" s="15" t="s">
        <v>6</v>
      </c>
      <c r="D382" s="15" t="s">
        <v>41</v>
      </c>
    </row>
    <row r="383" spans="1:4" x14ac:dyDescent="0.75">
      <c r="A383" s="14" t="s">
        <v>68</v>
      </c>
      <c r="B383" s="14" t="s">
        <v>8</v>
      </c>
      <c r="C383" s="15" t="s">
        <v>6</v>
      </c>
      <c r="D383" s="15" t="s">
        <v>41</v>
      </c>
    </row>
    <row r="384" spans="1:4" x14ac:dyDescent="0.75">
      <c r="A384" s="14" t="s">
        <v>68</v>
      </c>
      <c r="B384" s="14" t="s">
        <v>8</v>
      </c>
      <c r="C384" s="15" t="s">
        <v>6</v>
      </c>
      <c r="D384" s="15" t="s">
        <v>41</v>
      </c>
    </row>
    <row r="385" spans="1:4" x14ac:dyDescent="0.75">
      <c r="A385" s="14" t="s">
        <v>68</v>
      </c>
      <c r="B385" s="14" t="s">
        <v>8</v>
      </c>
      <c r="C385" s="15" t="s">
        <v>6</v>
      </c>
      <c r="D385" s="15" t="s">
        <v>41</v>
      </c>
    </row>
    <row r="386" spans="1:4" x14ac:dyDescent="0.75">
      <c r="A386" s="14" t="s">
        <v>68</v>
      </c>
      <c r="B386" s="14" t="s">
        <v>8</v>
      </c>
      <c r="C386" s="15" t="s">
        <v>6</v>
      </c>
      <c r="D386" s="15" t="s">
        <v>41</v>
      </c>
    </row>
    <row r="387" spans="1:4" x14ac:dyDescent="0.75">
      <c r="A387" s="14" t="s">
        <v>68</v>
      </c>
      <c r="B387" s="14" t="s">
        <v>8</v>
      </c>
      <c r="C387" s="15" t="s">
        <v>6</v>
      </c>
      <c r="D387" s="15" t="s">
        <v>41</v>
      </c>
    </row>
    <row r="388" spans="1:4" x14ac:dyDescent="0.75">
      <c r="A388" s="14" t="s">
        <v>68</v>
      </c>
      <c r="B388" s="14" t="s">
        <v>8</v>
      </c>
      <c r="C388" s="15" t="s">
        <v>6</v>
      </c>
      <c r="D388" s="15" t="s">
        <v>41</v>
      </c>
    </row>
    <row r="389" spans="1:4" x14ac:dyDescent="0.75">
      <c r="A389" s="14" t="s">
        <v>68</v>
      </c>
      <c r="B389" s="14" t="s">
        <v>8</v>
      </c>
      <c r="C389" s="15" t="s">
        <v>6</v>
      </c>
      <c r="D389" s="15" t="s">
        <v>41</v>
      </c>
    </row>
    <row r="390" spans="1:4" x14ac:dyDescent="0.75">
      <c r="A390" s="14" t="s">
        <v>68</v>
      </c>
      <c r="B390" s="14" t="s">
        <v>8</v>
      </c>
      <c r="C390" s="15" t="s">
        <v>6</v>
      </c>
      <c r="D390" s="15" t="s">
        <v>41</v>
      </c>
    </row>
    <row r="391" spans="1:4" x14ac:dyDescent="0.75">
      <c r="A391" s="14" t="s">
        <v>68</v>
      </c>
      <c r="B391" s="14" t="s">
        <v>8</v>
      </c>
      <c r="C391" s="15" t="s">
        <v>6</v>
      </c>
      <c r="D391" s="15" t="s">
        <v>41</v>
      </c>
    </row>
    <row r="392" spans="1:4" x14ac:dyDescent="0.75">
      <c r="A392" s="14" t="s">
        <v>68</v>
      </c>
      <c r="B392" s="14" t="s">
        <v>8</v>
      </c>
      <c r="C392" s="15" t="s">
        <v>6</v>
      </c>
      <c r="D392" s="15" t="s">
        <v>41</v>
      </c>
    </row>
    <row r="393" spans="1:4" x14ac:dyDescent="0.75">
      <c r="A393" s="14" t="s">
        <v>68</v>
      </c>
      <c r="B393" s="14" t="s">
        <v>8</v>
      </c>
      <c r="C393" s="15" t="s">
        <v>6</v>
      </c>
      <c r="D393" s="15" t="s">
        <v>41</v>
      </c>
    </row>
    <row r="394" spans="1:4" x14ac:dyDescent="0.75">
      <c r="A394" s="14" t="s">
        <v>68</v>
      </c>
      <c r="B394" s="14" t="s">
        <v>8</v>
      </c>
      <c r="C394" s="15" t="s">
        <v>6</v>
      </c>
      <c r="D394" s="15" t="s">
        <v>41</v>
      </c>
    </row>
    <row r="395" spans="1:4" x14ac:dyDescent="0.75">
      <c r="A395" s="14" t="s">
        <v>68</v>
      </c>
      <c r="B395" s="14" t="s">
        <v>8</v>
      </c>
      <c r="C395" s="15" t="s">
        <v>6</v>
      </c>
      <c r="D395" s="15" t="s">
        <v>41</v>
      </c>
    </row>
    <row r="396" spans="1:4" x14ac:dyDescent="0.75">
      <c r="A396" s="14" t="s">
        <v>68</v>
      </c>
      <c r="B396" s="14" t="s">
        <v>8</v>
      </c>
      <c r="C396" s="15" t="s">
        <v>6</v>
      </c>
      <c r="D396" s="15" t="s">
        <v>41</v>
      </c>
    </row>
    <row r="397" spans="1:4" x14ac:dyDescent="0.75">
      <c r="A397" s="14" t="s">
        <v>68</v>
      </c>
      <c r="B397" s="14" t="s">
        <v>8</v>
      </c>
      <c r="C397" s="15" t="s">
        <v>6</v>
      </c>
      <c r="D397" s="15" t="s">
        <v>41</v>
      </c>
    </row>
    <row r="398" spans="1:4" x14ac:dyDescent="0.75">
      <c r="A398" s="14" t="s">
        <v>68</v>
      </c>
      <c r="B398" s="14" t="s">
        <v>8</v>
      </c>
      <c r="C398" s="15" t="s">
        <v>6</v>
      </c>
      <c r="D398" s="15" t="s">
        <v>41</v>
      </c>
    </row>
    <row r="399" spans="1:4" x14ac:dyDescent="0.75">
      <c r="A399" s="14" t="s">
        <v>68</v>
      </c>
      <c r="B399" s="14" t="s">
        <v>8</v>
      </c>
      <c r="C399" s="15" t="s">
        <v>6</v>
      </c>
      <c r="D399" s="15" t="s">
        <v>41</v>
      </c>
    </row>
    <row r="400" spans="1:4" x14ac:dyDescent="0.75">
      <c r="A400" s="14" t="s">
        <v>68</v>
      </c>
      <c r="B400" s="14" t="s">
        <v>8</v>
      </c>
      <c r="C400" s="15" t="s">
        <v>6</v>
      </c>
      <c r="D400" s="15" t="s">
        <v>41</v>
      </c>
    </row>
    <row r="401" spans="1:4" x14ac:dyDescent="0.75">
      <c r="A401" s="14" t="s">
        <v>68</v>
      </c>
      <c r="B401" s="14" t="s">
        <v>8</v>
      </c>
      <c r="C401" s="15" t="s">
        <v>6</v>
      </c>
      <c r="D401" s="15" t="s">
        <v>41</v>
      </c>
    </row>
    <row r="402" spans="1:4" x14ac:dyDescent="0.75">
      <c r="A402" s="14" t="s">
        <v>68</v>
      </c>
      <c r="B402" s="14" t="s">
        <v>8</v>
      </c>
      <c r="C402" s="15" t="s">
        <v>6</v>
      </c>
      <c r="D402" s="15" t="s">
        <v>41</v>
      </c>
    </row>
    <row r="403" spans="1:4" x14ac:dyDescent="0.75">
      <c r="A403" s="14" t="s">
        <v>68</v>
      </c>
      <c r="B403" s="14" t="s">
        <v>8</v>
      </c>
      <c r="C403" s="15" t="s">
        <v>6</v>
      </c>
      <c r="D403" s="15" t="s">
        <v>41</v>
      </c>
    </row>
    <row r="404" spans="1:4" x14ac:dyDescent="0.75">
      <c r="A404" s="14" t="s">
        <v>68</v>
      </c>
      <c r="B404" s="14" t="s">
        <v>8</v>
      </c>
      <c r="C404" s="15" t="s">
        <v>6</v>
      </c>
      <c r="D404" s="15" t="s">
        <v>41</v>
      </c>
    </row>
    <row r="405" spans="1:4" x14ac:dyDescent="0.75">
      <c r="A405" s="14" t="s">
        <v>68</v>
      </c>
      <c r="B405" s="14" t="s">
        <v>8</v>
      </c>
      <c r="C405" s="15" t="s">
        <v>6</v>
      </c>
      <c r="D405" s="15" t="s">
        <v>41</v>
      </c>
    </row>
    <row r="406" spans="1:4" x14ac:dyDescent="0.75">
      <c r="A406" s="14" t="s">
        <v>68</v>
      </c>
      <c r="B406" s="14" t="s">
        <v>8</v>
      </c>
      <c r="C406" s="15" t="s">
        <v>6</v>
      </c>
      <c r="D406" s="15" t="s">
        <v>41</v>
      </c>
    </row>
    <row r="407" spans="1:4" x14ac:dyDescent="0.75">
      <c r="A407" s="14" t="s">
        <v>68</v>
      </c>
      <c r="B407" s="14" t="s">
        <v>8</v>
      </c>
      <c r="C407" s="15" t="s">
        <v>6</v>
      </c>
      <c r="D407" s="15" t="s">
        <v>41</v>
      </c>
    </row>
    <row r="408" spans="1:4" x14ac:dyDescent="0.75">
      <c r="A408" s="14" t="s">
        <v>68</v>
      </c>
      <c r="B408" s="14" t="s">
        <v>8</v>
      </c>
      <c r="C408" s="15" t="s">
        <v>6</v>
      </c>
      <c r="D408" s="15" t="s">
        <v>41</v>
      </c>
    </row>
    <row r="409" spans="1:4" x14ac:dyDescent="0.75">
      <c r="A409" s="14" t="s">
        <v>68</v>
      </c>
      <c r="B409" s="14" t="s">
        <v>8</v>
      </c>
      <c r="C409" s="15" t="s">
        <v>6</v>
      </c>
      <c r="D409" s="15" t="s">
        <v>41</v>
      </c>
    </row>
    <row r="410" spans="1:4" x14ac:dyDescent="0.75">
      <c r="A410" s="14" t="s">
        <v>68</v>
      </c>
      <c r="B410" s="14" t="s">
        <v>8</v>
      </c>
      <c r="C410" s="15" t="s">
        <v>6</v>
      </c>
      <c r="D410" s="15" t="s">
        <v>41</v>
      </c>
    </row>
    <row r="411" spans="1:4" x14ac:dyDescent="0.75">
      <c r="A411" s="14" t="s">
        <v>68</v>
      </c>
      <c r="B411" s="14" t="s">
        <v>8</v>
      </c>
      <c r="C411" s="15" t="s">
        <v>6</v>
      </c>
      <c r="D411" s="15" t="s">
        <v>41</v>
      </c>
    </row>
    <row r="412" spans="1:4" x14ac:dyDescent="0.75">
      <c r="A412" s="14" t="s">
        <v>68</v>
      </c>
      <c r="B412" s="14" t="s">
        <v>8</v>
      </c>
      <c r="C412" s="15" t="s">
        <v>6</v>
      </c>
      <c r="D412" s="15" t="s">
        <v>41</v>
      </c>
    </row>
    <row r="413" spans="1:4" x14ac:dyDescent="0.75">
      <c r="A413" s="14" t="s">
        <v>68</v>
      </c>
      <c r="B413" s="14" t="s">
        <v>8</v>
      </c>
      <c r="C413" s="15" t="s">
        <v>6</v>
      </c>
      <c r="D413" s="15" t="s">
        <v>41</v>
      </c>
    </row>
    <row r="414" spans="1:4" x14ac:dyDescent="0.75">
      <c r="A414" s="14" t="s">
        <v>68</v>
      </c>
      <c r="B414" s="14" t="s">
        <v>8</v>
      </c>
      <c r="C414" s="15" t="s">
        <v>6</v>
      </c>
      <c r="D414" s="15" t="s">
        <v>41</v>
      </c>
    </row>
    <row r="415" spans="1:4" x14ac:dyDescent="0.75">
      <c r="A415" s="14" t="s">
        <v>68</v>
      </c>
      <c r="B415" s="14" t="s">
        <v>8</v>
      </c>
      <c r="C415" s="15" t="s">
        <v>6</v>
      </c>
      <c r="D415" s="15" t="s">
        <v>41</v>
      </c>
    </row>
    <row r="416" spans="1:4" x14ac:dyDescent="0.75">
      <c r="A416" s="14" t="s">
        <v>68</v>
      </c>
      <c r="B416" s="14" t="s">
        <v>8</v>
      </c>
      <c r="C416" s="15" t="s">
        <v>6</v>
      </c>
      <c r="D416" s="15" t="s">
        <v>41</v>
      </c>
    </row>
    <row r="417" spans="1:4" x14ac:dyDescent="0.75">
      <c r="A417" s="14" t="s">
        <v>68</v>
      </c>
      <c r="B417" s="14" t="s">
        <v>8</v>
      </c>
      <c r="C417" s="15" t="s">
        <v>6</v>
      </c>
      <c r="D417" s="15" t="s">
        <v>41</v>
      </c>
    </row>
    <row r="418" spans="1:4" x14ac:dyDescent="0.75">
      <c r="A418" s="14" t="s">
        <v>68</v>
      </c>
      <c r="B418" s="14" t="s">
        <v>8</v>
      </c>
      <c r="C418" s="15" t="s">
        <v>6</v>
      </c>
      <c r="D418" s="15" t="s">
        <v>41</v>
      </c>
    </row>
    <row r="419" spans="1:4" x14ac:dyDescent="0.75">
      <c r="A419" s="14" t="s">
        <v>68</v>
      </c>
      <c r="B419" s="14" t="s">
        <v>8</v>
      </c>
      <c r="C419" s="15" t="s">
        <v>6</v>
      </c>
      <c r="D419" s="15" t="s">
        <v>41</v>
      </c>
    </row>
    <row r="420" spans="1:4" x14ac:dyDescent="0.75">
      <c r="A420" s="14" t="s">
        <v>68</v>
      </c>
      <c r="B420" s="14" t="s">
        <v>8</v>
      </c>
      <c r="C420" s="15" t="s">
        <v>6</v>
      </c>
      <c r="D420" s="15" t="s">
        <v>41</v>
      </c>
    </row>
    <row r="421" spans="1:4" x14ac:dyDescent="0.75">
      <c r="A421" s="14" t="s">
        <v>68</v>
      </c>
      <c r="B421" s="14" t="s">
        <v>8</v>
      </c>
      <c r="C421" s="15" t="s">
        <v>6</v>
      </c>
      <c r="D421" s="15" t="s">
        <v>41</v>
      </c>
    </row>
    <row r="422" spans="1:4" x14ac:dyDescent="0.75">
      <c r="A422" s="14" t="s">
        <v>68</v>
      </c>
      <c r="B422" s="14" t="s">
        <v>8</v>
      </c>
      <c r="C422" s="15" t="s">
        <v>6</v>
      </c>
      <c r="D422" s="15" t="s">
        <v>41</v>
      </c>
    </row>
    <row r="423" spans="1:4" x14ac:dyDescent="0.75">
      <c r="A423" s="14" t="s">
        <v>68</v>
      </c>
      <c r="B423" s="14" t="s">
        <v>8</v>
      </c>
      <c r="C423" s="15" t="s">
        <v>6</v>
      </c>
      <c r="D423" s="15" t="s">
        <v>41</v>
      </c>
    </row>
    <row r="424" spans="1:4" x14ac:dyDescent="0.75">
      <c r="A424" s="14" t="s">
        <v>68</v>
      </c>
      <c r="B424" s="14" t="s">
        <v>8</v>
      </c>
      <c r="C424" s="15" t="s">
        <v>6</v>
      </c>
      <c r="D424" s="15" t="s">
        <v>41</v>
      </c>
    </row>
    <row r="425" spans="1:4" x14ac:dyDescent="0.75">
      <c r="A425" s="14" t="s">
        <v>68</v>
      </c>
      <c r="B425" s="14" t="s">
        <v>8</v>
      </c>
      <c r="C425" s="15" t="s">
        <v>6</v>
      </c>
      <c r="D425" s="15" t="s">
        <v>41</v>
      </c>
    </row>
    <row r="426" spans="1:4" x14ac:dyDescent="0.75">
      <c r="A426" s="14" t="s">
        <v>68</v>
      </c>
      <c r="B426" s="14" t="s">
        <v>8</v>
      </c>
      <c r="C426" s="15" t="s">
        <v>6</v>
      </c>
      <c r="D426" s="15" t="s">
        <v>41</v>
      </c>
    </row>
    <row r="427" spans="1:4" x14ac:dyDescent="0.75">
      <c r="A427" s="14" t="s">
        <v>68</v>
      </c>
      <c r="B427" s="14" t="s">
        <v>8</v>
      </c>
      <c r="C427" s="15" t="s">
        <v>6</v>
      </c>
      <c r="D427" s="15" t="s">
        <v>41</v>
      </c>
    </row>
    <row r="428" spans="1:4" x14ac:dyDescent="0.75">
      <c r="A428" s="14" t="s">
        <v>67</v>
      </c>
      <c r="B428" s="14" t="s">
        <v>8</v>
      </c>
      <c r="C428" s="15" t="s">
        <v>6</v>
      </c>
      <c r="D428" s="15" t="s">
        <v>41</v>
      </c>
    </row>
    <row r="429" spans="1:4" x14ac:dyDescent="0.75">
      <c r="A429" s="14" t="s">
        <v>67</v>
      </c>
      <c r="B429" s="14" t="s">
        <v>8</v>
      </c>
      <c r="C429" s="15" t="s">
        <v>6</v>
      </c>
      <c r="D429" s="15" t="s">
        <v>41</v>
      </c>
    </row>
    <row r="430" spans="1:4" x14ac:dyDescent="0.75">
      <c r="A430" s="14" t="s">
        <v>67</v>
      </c>
      <c r="B430" s="14" t="s">
        <v>8</v>
      </c>
      <c r="C430" s="15" t="s">
        <v>6</v>
      </c>
      <c r="D430" s="15" t="s">
        <v>41</v>
      </c>
    </row>
    <row r="431" spans="1:4" x14ac:dyDescent="0.75">
      <c r="A431" s="14" t="s">
        <v>67</v>
      </c>
      <c r="B431" s="14" t="s">
        <v>8</v>
      </c>
      <c r="C431" s="15" t="s">
        <v>6</v>
      </c>
      <c r="D431" s="15" t="s">
        <v>41</v>
      </c>
    </row>
    <row r="432" spans="1:4" x14ac:dyDescent="0.75">
      <c r="A432" s="14" t="s">
        <v>67</v>
      </c>
      <c r="B432" s="14" t="s">
        <v>8</v>
      </c>
      <c r="C432" s="15" t="s">
        <v>50</v>
      </c>
      <c r="D432" s="15" t="s">
        <v>41</v>
      </c>
    </row>
    <row r="433" spans="1:4" x14ac:dyDescent="0.75">
      <c r="A433" s="14" t="s">
        <v>67</v>
      </c>
      <c r="B433" s="14" t="s">
        <v>8</v>
      </c>
      <c r="C433" s="15" t="s">
        <v>50</v>
      </c>
      <c r="D433" s="15" t="s">
        <v>41</v>
      </c>
    </row>
    <row r="434" spans="1:4" x14ac:dyDescent="0.75">
      <c r="A434" s="14" t="s">
        <v>67</v>
      </c>
      <c r="B434" s="14" t="s">
        <v>8</v>
      </c>
      <c r="C434" s="15" t="s">
        <v>50</v>
      </c>
      <c r="D434" s="15" t="s">
        <v>41</v>
      </c>
    </row>
    <row r="435" spans="1:4" x14ac:dyDescent="0.75">
      <c r="A435" s="14" t="s">
        <v>68</v>
      </c>
      <c r="B435" s="14" t="s">
        <v>8</v>
      </c>
      <c r="C435" s="15" t="s">
        <v>50</v>
      </c>
      <c r="D435" s="15" t="s">
        <v>41</v>
      </c>
    </row>
    <row r="436" spans="1:4" x14ac:dyDescent="0.75">
      <c r="A436" s="14" t="s">
        <v>68</v>
      </c>
      <c r="B436" s="14" t="s">
        <v>8</v>
      </c>
      <c r="C436" s="15" t="s">
        <v>50</v>
      </c>
      <c r="D436" s="15" t="s">
        <v>41</v>
      </c>
    </row>
    <row r="437" spans="1:4" x14ac:dyDescent="0.75">
      <c r="A437" s="14" t="s">
        <v>68</v>
      </c>
      <c r="B437" s="14" t="s">
        <v>8</v>
      </c>
      <c r="C437" s="15" t="s">
        <v>50</v>
      </c>
      <c r="D437" s="15" t="s">
        <v>41</v>
      </c>
    </row>
    <row r="438" spans="1:4" x14ac:dyDescent="0.75">
      <c r="A438" s="14" t="s">
        <v>68</v>
      </c>
      <c r="B438" s="14" t="s">
        <v>8</v>
      </c>
      <c r="C438" s="15" t="s">
        <v>50</v>
      </c>
      <c r="D438" s="15" t="s">
        <v>41</v>
      </c>
    </row>
    <row r="439" spans="1:4" x14ac:dyDescent="0.75">
      <c r="A439" s="14" t="s">
        <v>68</v>
      </c>
      <c r="B439" s="14" t="s">
        <v>8</v>
      </c>
      <c r="C439" s="15" t="s">
        <v>50</v>
      </c>
      <c r="D439" s="15" t="s">
        <v>41</v>
      </c>
    </row>
    <row r="440" spans="1:4" x14ac:dyDescent="0.75">
      <c r="A440" s="14" t="s">
        <v>68</v>
      </c>
      <c r="B440" s="14" t="s">
        <v>8</v>
      </c>
      <c r="C440" s="15" t="s">
        <v>50</v>
      </c>
      <c r="D440" s="15" t="s">
        <v>41</v>
      </c>
    </row>
    <row r="441" spans="1:4" x14ac:dyDescent="0.75">
      <c r="A441" s="14" t="s">
        <v>68</v>
      </c>
      <c r="B441" s="14" t="s">
        <v>8</v>
      </c>
      <c r="C441" s="15" t="s">
        <v>50</v>
      </c>
      <c r="D441" s="15" t="s">
        <v>41</v>
      </c>
    </row>
    <row r="442" spans="1:4" x14ac:dyDescent="0.75">
      <c r="A442" s="14" t="s">
        <v>68</v>
      </c>
      <c r="B442" s="14" t="s">
        <v>8</v>
      </c>
      <c r="C442" s="15" t="s">
        <v>50</v>
      </c>
      <c r="D442" s="15" t="s">
        <v>41</v>
      </c>
    </row>
    <row r="443" spans="1:4" x14ac:dyDescent="0.75">
      <c r="A443" s="14" t="s">
        <v>68</v>
      </c>
      <c r="B443" s="14" t="s">
        <v>8</v>
      </c>
      <c r="C443" s="15" t="s">
        <v>50</v>
      </c>
      <c r="D443" s="15" t="s">
        <v>41</v>
      </c>
    </row>
    <row r="444" spans="1:4" x14ac:dyDescent="0.75">
      <c r="A444" s="14" t="s">
        <v>68</v>
      </c>
      <c r="B444" s="14" t="s">
        <v>8</v>
      </c>
      <c r="C444" s="15" t="s">
        <v>50</v>
      </c>
      <c r="D444" s="15" t="s">
        <v>41</v>
      </c>
    </row>
    <row r="445" spans="1:4" x14ac:dyDescent="0.75">
      <c r="A445" s="14" t="s">
        <v>68</v>
      </c>
      <c r="B445" s="14" t="s">
        <v>8</v>
      </c>
      <c r="C445" s="15" t="s">
        <v>50</v>
      </c>
      <c r="D445" s="15" t="s">
        <v>41</v>
      </c>
    </row>
    <row r="446" spans="1:4" x14ac:dyDescent="0.75">
      <c r="A446" s="14" t="s">
        <v>68</v>
      </c>
      <c r="B446" s="14" t="s">
        <v>8</v>
      </c>
      <c r="C446" s="15" t="s">
        <v>50</v>
      </c>
      <c r="D446" s="15" t="s">
        <v>41</v>
      </c>
    </row>
    <row r="447" spans="1:4" x14ac:dyDescent="0.75">
      <c r="A447" s="14" t="s">
        <v>68</v>
      </c>
      <c r="B447" s="14" t="s">
        <v>8</v>
      </c>
      <c r="C447" s="15" t="s">
        <v>50</v>
      </c>
      <c r="D447" s="15" t="s">
        <v>41</v>
      </c>
    </row>
    <row r="448" spans="1:4" x14ac:dyDescent="0.75">
      <c r="A448" s="14" t="s">
        <v>68</v>
      </c>
      <c r="B448" s="14" t="s">
        <v>8</v>
      </c>
      <c r="C448" s="15" t="s">
        <v>50</v>
      </c>
      <c r="D448" s="15" t="s">
        <v>41</v>
      </c>
    </row>
    <row r="449" spans="1:4" x14ac:dyDescent="0.75">
      <c r="A449" s="14" t="s">
        <v>68</v>
      </c>
      <c r="B449" s="14" t="s">
        <v>8</v>
      </c>
      <c r="C449" s="15" t="s">
        <v>50</v>
      </c>
      <c r="D449" s="15" t="s">
        <v>41</v>
      </c>
    </row>
    <row r="450" spans="1:4" x14ac:dyDescent="0.75">
      <c r="A450" s="14" t="s">
        <v>68</v>
      </c>
      <c r="B450" s="14" t="s">
        <v>8</v>
      </c>
      <c r="C450" s="15" t="s">
        <v>50</v>
      </c>
      <c r="D450" s="15" t="s">
        <v>41</v>
      </c>
    </row>
    <row r="451" spans="1:4" x14ac:dyDescent="0.75">
      <c r="A451" s="14" t="s">
        <v>68</v>
      </c>
      <c r="B451" s="14" t="s">
        <v>8</v>
      </c>
      <c r="C451" s="15" t="s">
        <v>50</v>
      </c>
      <c r="D451" s="15" t="s">
        <v>41</v>
      </c>
    </row>
    <row r="452" spans="1:4" x14ac:dyDescent="0.75">
      <c r="A452" s="14" t="s">
        <v>68</v>
      </c>
      <c r="B452" s="14" t="s">
        <v>8</v>
      </c>
      <c r="C452" s="15" t="s">
        <v>50</v>
      </c>
      <c r="D452" s="15" t="s">
        <v>41</v>
      </c>
    </row>
    <row r="453" spans="1:4" x14ac:dyDescent="0.75">
      <c r="A453" s="14" t="s">
        <v>68</v>
      </c>
      <c r="B453" s="14" t="s">
        <v>8</v>
      </c>
      <c r="C453" s="15" t="s">
        <v>50</v>
      </c>
      <c r="D453" s="15" t="s">
        <v>41</v>
      </c>
    </row>
    <row r="454" spans="1:4" x14ac:dyDescent="0.75">
      <c r="A454" s="14" t="s">
        <v>68</v>
      </c>
      <c r="B454" s="14" t="s">
        <v>8</v>
      </c>
      <c r="C454" s="15" t="s">
        <v>50</v>
      </c>
      <c r="D454" s="15" t="s">
        <v>41</v>
      </c>
    </row>
    <row r="455" spans="1:4" x14ac:dyDescent="0.75">
      <c r="A455" s="14" t="s">
        <v>68</v>
      </c>
      <c r="B455" s="14" t="s">
        <v>8</v>
      </c>
      <c r="C455" s="15" t="s">
        <v>50</v>
      </c>
      <c r="D455" s="15" t="s">
        <v>41</v>
      </c>
    </row>
    <row r="456" spans="1:4" x14ac:dyDescent="0.75">
      <c r="A456" s="14" t="s">
        <v>68</v>
      </c>
      <c r="B456" s="14" t="s">
        <v>8</v>
      </c>
      <c r="C456" s="15" t="s">
        <v>50</v>
      </c>
      <c r="D456" s="15" t="s">
        <v>41</v>
      </c>
    </row>
    <row r="457" spans="1:4" x14ac:dyDescent="0.75">
      <c r="A457" s="14" t="s">
        <v>68</v>
      </c>
      <c r="B457" s="14" t="s">
        <v>8</v>
      </c>
      <c r="C457" s="15" t="s">
        <v>50</v>
      </c>
      <c r="D457" s="15" t="s">
        <v>41</v>
      </c>
    </row>
    <row r="458" spans="1:4" x14ac:dyDescent="0.75">
      <c r="A458" s="14" t="s">
        <v>68</v>
      </c>
      <c r="B458" s="14" t="s">
        <v>8</v>
      </c>
      <c r="C458" s="15" t="s">
        <v>50</v>
      </c>
      <c r="D458" s="15" t="s">
        <v>41</v>
      </c>
    </row>
    <row r="459" spans="1:4" x14ac:dyDescent="0.75">
      <c r="A459" s="14" t="s">
        <v>68</v>
      </c>
      <c r="B459" s="14" t="s">
        <v>8</v>
      </c>
      <c r="C459" s="15" t="s">
        <v>50</v>
      </c>
      <c r="D459" s="15" t="s">
        <v>41</v>
      </c>
    </row>
    <row r="460" spans="1:4" x14ac:dyDescent="0.75">
      <c r="A460" s="14" t="s">
        <v>68</v>
      </c>
      <c r="B460" s="14" t="s">
        <v>8</v>
      </c>
      <c r="C460" s="15" t="s">
        <v>50</v>
      </c>
      <c r="D460" s="15" t="s">
        <v>41</v>
      </c>
    </row>
    <row r="461" spans="1:4" x14ac:dyDescent="0.75">
      <c r="A461" s="14" t="s">
        <v>68</v>
      </c>
      <c r="B461" s="14" t="s">
        <v>8</v>
      </c>
      <c r="C461" s="15" t="s">
        <v>50</v>
      </c>
      <c r="D461" s="15" t="s">
        <v>41</v>
      </c>
    </row>
    <row r="462" spans="1:4" x14ac:dyDescent="0.75">
      <c r="A462" s="14" t="s">
        <v>68</v>
      </c>
      <c r="B462" s="14" t="s">
        <v>8</v>
      </c>
      <c r="C462" s="15" t="s">
        <v>50</v>
      </c>
      <c r="D462" s="15" t="s">
        <v>41</v>
      </c>
    </row>
    <row r="463" spans="1:4" x14ac:dyDescent="0.75">
      <c r="A463" s="14" t="s">
        <v>68</v>
      </c>
      <c r="B463" s="14" t="s">
        <v>8</v>
      </c>
      <c r="C463" s="15" t="s">
        <v>50</v>
      </c>
      <c r="D463" s="15" t="s">
        <v>41</v>
      </c>
    </row>
    <row r="464" spans="1:4" x14ac:dyDescent="0.75">
      <c r="A464" s="14" t="s">
        <v>68</v>
      </c>
      <c r="B464" s="14" t="s">
        <v>8</v>
      </c>
      <c r="C464" s="15" t="s">
        <v>50</v>
      </c>
      <c r="D464" s="15" t="s">
        <v>41</v>
      </c>
    </row>
    <row r="465" spans="1:4" x14ac:dyDescent="0.75">
      <c r="A465" s="14" t="s">
        <v>68</v>
      </c>
      <c r="B465" s="14" t="s">
        <v>8</v>
      </c>
      <c r="C465" s="15" t="s">
        <v>50</v>
      </c>
      <c r="D465" s="15" t="s">
        <v>41</v>
      </c>
    </row>
    <row r="466" spans="1:4" x14ac:dyDescent="0.75">
      <c r="A466" s="14" t="s">
        <v>68</v>
      </c>
      <c r="B466" s="14" t="s">
        <v>8</v>
      </c>
      <c r="C466" s="15" t="s">
        <v>50</v>
      </c>
      <c r="D466" s="15" t="s">
        <v>41</v>
      </c>
    </row>
    <row r="467" spans="1:4" x14ac:dyDescent="0.75">
      <c r="A467" s="14" t="s">
        <v>68</v>
      </c>
      <c r="B467" s="14" t="s">
        <v>8</v>
      </c>
      <c r="C467" s="15" t="s">
        <v>50</v>
      </c>
      <c r="D467" s="15" t="s">
        <v>41</v>
      </c>
    </row>
    <row r="468" spans="1:4" x14ac:dyDescent="0.75">
      <c r="A468" s="14" t="s">
        <v>68</v>
      </c>
      <c r="B468" s="14" t="s">
        <v>8</v>
      </c>
      <c r="C468" s="15" t="s">
        <v>50</v>
      </c>
      <c r="D468" s="15" t="s">
        <v>41</v>
      </c>
    </row>
    <row r="469" spans="1:4" x14ac:dyDescent="0.75">
      <c r="A469" s="14" t="s">
        <v>68</v>
      </c>
      <c r="B469" s="14" t="s">
        <v>8</v>
      </c>
      <c r="C469" s="15" t="s">
        <v>50</v>
      </c>
      <c r="D469" s="15" t="s">
        <v>41</v>
      </c>
    </row>
    <row r="470" spans="1:4" x14ac:dyDescent="0.75">
      <c r="A470" s="14" t="s">
        <v>68</v>
      </c>
      <c r="B470" s="14" t="s">
        <v>8</v>
      </c>
      <c r="C470" s="15" t="s">
        <v>50</v>
      </c>
      <c r="D470" s="15" t="s">
        <v>41</v>
      </c>
    </row>
    <row r="471" spans="1:4" x14ac:dyDescent="0.75">
      <c r="A471" s="14" t="s">
        <v>68</v>
      </c>
      <c r="B471" s="14" t="s">
        <v>8</v>
      </c>
      <c r="C471" s="15" t="s">
        <v>50</v>
      </c>
      <c r="D471" s="15" t="s">
        <v>41</v>
      </c>
    </row>
    <row r="472" spans="1:4" x14ac:dyDescent="0.75">
      <c r="A472" s="14" t="s">
        <v>68</v>
      </c>
      <c r="B472" s="14" t="s">
        <v>8</v>
      </c>
      <c r="C472" s="15" t="s">
        <v>50</v>
      </c>
      <c r="D472" s="15" t="s">
        <v>41</v>
      </c>
    </row>
    <row r="473" spans="1:4" x14ac:dyDescent="0.75">
      <c r="A473" s="14" t="s">
        <v>68</v>
      </c>
      <c r="B473" s="14" t="s">
        <v>8</v>
      </c>
      <c r="C473" s="15" t="s">
        <v>50</v>
      </c>
      <c r="D473" s="15" t="s">
        <v>41</v>
      </c>
    </row>
    <row r="474" spans="1:4" x14ac:dyDescent="0.75">
      <c r="A474" s="14" t="s">
        <v>67</v>
      </c>
      <c r="B474" s="14" t="s">
        <v>8</v>
      </c>
      <c r="C474" s="15" t="s">
        <v>50</v>
      </c>
      <c r="D474" s="15" t="s">
        <v>41</v>
      </c>
    </row>
    <row r="475" spans="1:4" x14ac:dyDescent="0.75">
      <c r="A475" s="14" t="s">
        <v>67</v>
      </c>
      <c r="B475" s="14" t="s">
        <v>8</v>
      </c>
      <c r="C475" s="15" t="s">
        <v>50</v>
      </c>
      <c r="D475" s="15" t="s">
        <v>41</v>
      </c>
    </row>
    <row r="476" spans="1:4" x14ac:dyDescent="0.75">
      <c r="A476" s="14" t="s">
        <v>67</v>
      </c>
      <c r="B476" s="14" t="s">
        <v>8</v>
      </c>
      <c r="C476" s="15" t="s">
        <v>50</v>
      </c>
      <c r="D476" s="15" t="s">
        <v>41</v>
      </c>
    </row>
    <row r="477" spans="1:4" x14ac:dyDescent="0.75">
      <c r="A477" s="14" t="s">
        <v>67</v>
      </c>
      <c r="B477" s="14" t="s">
        <v>4</v>
      </c>
      <c r="C477" s="15" t="s">
        <v>6</v>
      </c>
      <c r="D477" s="15" t="s">
        <v>41</v>
      </c>
    </row>
    <row r="478" spans="1:4" x14ac:dyDescent="0.75">
      <c r="A478" s="14" t="s">
        <v>67</v>
      </c>
      <c r="B478" s="14" t="s">
        <v>4</v>
      </c>
      <c r="C478" s="15" t="s">
        <v>6</v>
      </c>
      <c r="D478" s="15" t="s">
        <v>41</v>
      </c>
    </row>
    <row r="479" spans="1:4" x14ac:dyDescent="0.75">
      <c r="A479" s="14" t="s">
        <v>67</v>
      </c>
      <c r="B479" s="14" t="s">
        <v>4</v>
      </c>
      <c r="C479" s="15" t="s">
        <v>6</v>
      </c>
      <c r="D479" s="15" t="s">
        <v>41</v>
      </c>
    </row>
    <row r="480" spans="1:4" x14ac:dyDescent="0.75">
      <c r="A480" s="14" t="s">
        <v>67</v>
      </c>
      <c r="B480" s="14" t="s">
        <v>4</v>
      </c>
      <c r="C480" s="15" t="s">
        <v>6</v>
      </c>
      <c r="D480" s="15" t="s">
        <v>41</v>
      </c>
    </row>
    <row r="481" spans="1:4" x14ac:dyDescent="0.75">
      <c r="A481" s="14" t="s">
        <v>67</v>
      </c>
      <c r="B481" s="14" t="s">
        <v>4</v>
      </c>
      <c r="C481" s="15" t="s">
        <v>6</v>
      </c>
      <c r="D481" s="15" t="s">
        <v>41</v>
      </c>
    </row>
    <row r="482" spans="1:4" x14ac:dyDescent="0.75">
      <c r="A482" s="14" t="s">
        <v>68</v>
      </c>
      <c r="B482" s="14" t="s">
        <v>4</v>
      </c>
      <c r="C482" s="15" t="s">
        <v>6</v>
      </c>
      <c r="D482" s="15" t="s">
        <v>41</v>
      </c>
    </row>
    <row r="483" spans="1:4" x14ac:dyDescent="0.75">
      <c r="A483" s="14" t="s">
        <v>68</v>
      </c>
      <c r="B483" s="14" t="s">
        <v>4</v>
      </c>
      <c r="C483" s="15" t="s">
        <v>6</v>
      </c>
      <c r="D483" s="15" t="s">
        <v>41</v>
      </c>
    </row>
    <row r="484" spans="1:4" x14ac:dyDescent="0.75">
      <c r="A484" s="14" t="s">
        <v>68</v>
      </c>
      <c r="B484" s="14" t="s">
        <v>4</v>
      </c>
      <c r="C484" s="15" t="s">
        <v>6</v>
      </c>
      <c r="D484" s="15" t="s">
        <v>41</v>
      </c>
    </row>
    <row r="485" spans="1:4" x14ac:dyDescent="0.75">
      <c r="A485" s="14" t="s">
        <v>68</v>
      </c>
      <c r="B485" s="14" t="s">
        <v>4</v>
      </c>
      <c r="C485" s="15" t="s">
        <v>6</v>
      </c>
      <c r="D485" s="15" t="s">
        <v>41</v>
      </c>
    </row>
    <row r="486" spans="1:4" x14ac:dyDescent="0.75">
      <c r="A486" s="14" t="s">
        <v>68</v>
      </c>
      <c r="B486" s="14" t="s">
        <v>4</v>
      </c>
      <c r="C486" s="15" t="s">
        <v>6</v>
      </c>
      <c r="D486" s="15" t="s">
        <v>41</v>
      </c>
    </row>
    <row r="487" spans="1:4" x14ac:dyDescent="0.75">
      <c r="A487" s="14" t="s">
        <v>68</v>
      </c>
      <c r="B487" s="14" t="s">
        <v>4</v>
      </c>
      <c r="C487" s="15" t="s">
        <v>6</v>
      </c>
      <c r="D487" s="15" t="s">
        <v>41</v>
      </c>
    </row>
    <row r="488" spans="1:4" x14ac:dyDescent="0.75">
      <c r="A488" s="14" t="s">
        <v>68</v>
      </c>
      <c r="B488" s="14" t="s">
        <v>4</v>
      </c>
      <c r="C488" s="15" t="s">
        <v>6</v>
      </c>
      <c r="D488" s="15" t="s">
        <v>41</v>
      </c>
    </row>
    <row r="489" spans="1:4" x14ac:dyDescent="0.75">
      <c r="A489" s="14" t="s">
        <v>68</v>
      </c>
      <c r="B489" s="14" t="s">
        <v>4</v>
      </c>
      <c r="C489" s="15" t="s">
        <v>6</v>
      </c>
      <c r="D489" s="15" t="s">
        <v>41</v>
      </c>
    </row>
    <row r="490" spans="1:4" x14ac:dyDescent="0.75">
      <c r="A490" s="14" t="s">
        <v>68</v>
      </c>
      <c r="B490" s="14" t="s">
        <v>4</v>
      </c>
      <c r="C490" s="15" t="s">
        <v>6</v>
      </c>
      <c r="D490" s="15" t="s">
        <v>41</v>
      </c>
    </row>
    <row r="491" spans="1:4" x14ac:dyDescent="0.75">
      <c r="A491" s="14" t="s">
        <v>68</v>
      </c>
      <c r="B491" s="14" t="s">
        <v>4</v>
      </c>
      <c r="C491" s="15" t="s">
        <v>6</v>
      </c>
      <c r="D491" s="15" t="s">
        <v>41</v>
      </c>
    </row>
    <row r="492" spans="1:4" x14ac:dyDescent="0.75">
      <c r="A492" s="14" t="s">
        <v>68</v>
      </c>
      <c r="B492" s="14" t="s">
        <v>4</v>
      </c>
      <c r="C492" s="15" t="s">
        <v>6</v>
      </c>
      <c r="D492" s="15" t="s">
        <v>41</v>
      </c>
    </row>
    <row r="493" spans="1:4" x14ac:dyDescent="0.75">
      <c r="A493" s="14" t="s">
        <v>68</v>
      </c>
      <c r="B493" s="14" t="s">
        <v>4</v>
      </c>
      <c r="C493" s="15" t="s">
        <v>6</v>
      </c>
      <c r="D493" s="15" t="s">
        <v>41</v>
      </c>
    </row>
    <row r="494" spans="1:4" x14ac:dyDescent="0.75">
      <c r="A494" s="14" t="s">
        <v>68</v>
      </c>
      <c r="B494" s="14" t="s">
        <v>4</v>
      </c>
      <c r="C494" s="15" t="s">
        <v>6</v>
      </c>
      <c r="D494" s="15" t="s">
        <v>41</v>
      </c>
    </row>
    <row r="495" spans="1:4" x14ac:dyDescent="0.75">
      <c r="A495" s="14" t="s">
        <v>68</v>
      </c>
      <c r="B495" s="14" t="s">
        <v>4</v>
      </c>
      <c r="C495" s="15" t="s">
        <v>6</v>
      </c>
      <c r="D495" s="15" t="s">
        <v>41</v>
      </c>
    </row>
    <row r="496" spans="1:4" x14ac:dyDescent="0.75">
      <c r="A496" s="14" t="s">
        <v>68</v>
      </c>
      <c r="B496" s="14" t="s">
        <v>4</v>
      </c>
      <c r="C496" s="15" t="s">
        <v>6</v>
      </c>
      <c r="D496" s="15" t="s">
        <v>41</v>
      </c>
    </row>
    <row r="497" spans="1:4" x14ac:dyDescent="0.75">
      <c r="A497" s="14" t="s">
        <v>68</v>
      </c>
      <c r="B497" s="14" t="s">
        <v>4</v>
      </c>
      <c r="C497" s="15" t="s">
        <v>6</v>
      </c>
      <c r="D497" s="15" t="s">
        <v>41</v>
      </c>
    </row>
    <row r="498" spans="1:4" x14ac:dyDescent="0.75">
      <c r="A498" s="14" t="s">
        <v>68</v>
      </c>
      <c r="B498" s="14" t="s">
        <v>4</v>
      </c>
      <c r="C498" s="15" t="s">
        <v>6</v>
      </c>
      <c r="D498" s="15" t="s">
        <v>41</v>
      </c>
    </row>
    <row r="499" spans="1:4" x14ac:dyDescent="0.75">
      <c r="A499" s="14" t="s">
        <v>68</v>
      </c>
      <c r="B499" s="14" t="s">
        <v>4</v>
      </c>
      <c r="C499" s="15" t="s">
        <v>6</v>
      </c>
      <c r="D499" s="15" t="s">
        <v>41</v>
      </c>
    </row>
    <row r="500" spans="1:4" x14ac:dyDescent="0.75">
      <c r="A500" s="14" t="s">
        <v>68</v>
      </c>
      <c r="B500" s="14" t="s">
        <v>4</v>
      </c>
      <c r="C500" s="15" t="s">
        <v>6</v>
      </c>
      <c r="D500" s="15" t="s">
        <v>41</v>
      </c>
    </row>
    <row r="501" spans="1:4" x14ac:dyDescent="0.75">
      <c r="A501" s="14" t="s">
        <v>68</v>
      </c>
      <c r="B501" s="14" t="s">
        <v>4</v>
      </c>
      <c r="C501" s="15" t="s">
        <v>6</v>
      </c>
      <c r="D501" s="15" t="s">
        <v>41</v>
      </c>
    </row>
    <row r="502" spans="1:4" x14ac:dyDescent="0.75">
      <c r="A502" s="14" t="s">
        <v>68</v>
      </c>
      <c r="B502" s="14" t="s">
        <v>4</v>
      </c>
      <c r="C502" s="15" t="s">
        <v>6</v>
      </c>
      <c r="D502" s="15" t="s">
        <v>41</v>
      </c>
    </row>
    <row r="503" spans="1:4" x14ac:dyDescent="0.75">
      <c r="A503" s="14" t="s">
        <v>68</v>
      </c>
      <c r="B503" s="14" t="s">
        <v>4</v>
      </c>
      <c r="C503" s="15" t="s">
        <v>6</v>
      </c>
      <c r="D503" s="15" t="s">
        <v>41</v>
      </c>
    </row>
    <row r="504" spans="1:4" x14ac:dyDescent="0.75">
      <c r="A504" s="14" t="s">
        <v>68</v>
      </c>
      <c r="B504" s="14" t="s">
        <v>4</v>
      </c>
      <c r="C504" s="15" t="s">
        <v>6</v>
      </c>
      <c r="D504" s="15" t="s">
        <v>41</v>
      </c>
    </row>
    <row r="505" spans="1:4" x14ac:dyDescent="0.75">
      <c r="A505" s="14" t="s">
        <v>68</v>
      </c>
      <c r="B505" s="14" t="s">
        <v>4</v>
      </c>
      <c r="C505" s="16" t="s">
        <v>80</v>
      </c>
      <c r="D505" s="15" t="s">
        <v>41</v>
      </c>
    </row>
    <row r="506" spans="1:4" x14ac:dyDescent="0.75">
      <c r="A506" s="14" t="s">
        <v>67</v>
      </c>
      <c r="B506" s="14" t="s">
        <v>4</v>
      </c>
      <c r="C506" s="15" t="s">
        <v>50</v>
      </c>
      <c r="D506" s="15" t="s">
        <v>41</v>
      </c>
    </row>
    <row r="507" spans="1:4" x14ac:dyDescent="0.75">
      <c r="A507" s="14" t="s">
        <v>67</v>
      </c>
      <c r="B507" s="14" t="s">
        <v>4</v>
      </c>
      <c r="C507" s="15" t="s">
        <v>50</v>
      </c>
      <c r="D507" s="15" t="s">
        <v>41</v>
      </c>
    </row>
    <row r="508" spans="1:4" x14ac:dyDescent="0.75">
      <c r="A508" s="14" t="s">
        <v>67</v>
      </c>
      <c r="B508" s="14" t="s">
        <v>4</v>
      </c>
      <c r="C508" s="15" t="s">
        <v>50</v>
      </c>
      <c r="D508" s="15" t="s">
        <v>41</v>
      </c>
    </row>
    <row r="509" spans="1:4" x14ac:dyDescent="0.75">
      <c r="A509" s="14" t="s">
        <v>67</v>
      </c>
      <c r="B509" s="14" t="s">
        <v>4</v>
      </c>
      <c r="C509" s="15" t="s">
        <v>50</v>
      </c>
      <c r="D509" s="15" t="s">
        <v>41</v>
      </c>
    </row>
    <row r="510" spans="1:4" x14ac:dyDescent="0.75">
      <c r="A510" s="14" t="s">
        <v>67</v>
      </c>
      <c r="B510" s="14" t="s">
        <v>4</v>
      </c>
      <c r="C510" s="15" t="s">
        <v>50</v>
      </c>
      <c r="D510" s="15" t="s">
        <v>41</v>
      </c>
    </row>
    <row r="511" spans="1:4" x14ac:dyDescent="0.75">
      <c r="A511" s="14" t="s">
        <v>67</v>
      </c>
      <c r="B511" s="14" t="s">
        <v>4</v>
      </c>
      <c r="C511" s="15" t="s">
        <v>50</v>
      </c>
      <c r="D511" s="15" t="s">
        <v>41</v>
      </c>
    </row>
    <row r="512" spans="1:4" x14ac:dyDescent="0.75">
      <c r="A512" s="14" t="s">
        <v>67</v>
      </c>
      <c r="B512" s="14" t="s">
        <v>4</v>
      </c>
      <c r="C512" s="15" t="s">
        <v>50</v>
      </c>
      <c r="D512" s="15" t="s">
        <v>41</v>
      </c>
    </row>
    <row r="513" spans="1:4" x14ac:dyDescent="0.75">
      <c r="A513" s="14" t="s">
        <v>67</v>
      </c>
      <c r="B513" s="14" t="s">
        <v>4</v>
      </c>
      <c r="C513" s="15" t="s">
        <v>50</v>
      </c>
      <c r="D513" s="15" t="s">
        <v>41</v>
      </c>
    </row>
    <row r="514" spans="1:4" x14ac:dyDescent="0.75">
      <c r="A514" s="14" t="s">
        <v>67</v>
      </c>
      <c r="B514" s="14" t="s">
        <v>4</v>
      </c>
      <c r="C514" s="15" t="s">
        <v>50</v>
      </c>
      <c r="D514" s="15" t="s">
        <v>41</v>
      </c>
    </row>
    <row r="515" spans="1:4" x14ac:dyDescent="0.75">
      <c r="A515" s="14" t="s">
        <v>68</v>
      </c>
      <c r="B515" s="14" t="s">
        <v>4</v>
      </c>
      <c r="C515" s="15" t="s">
        <v>50</v>
      </c>
      <c r="D515" s="15" t="s">
        <v>41</v>
      </c>
    </row>
    <row r="516" spans="1:4" x14ac:dyDescent="0.75">
      <c r="A516" s="14" t="s">
        <v>68</v>
      </c>
      <c r="B516" s="14" t="s">
        <v>4</v>
      </c>
      <c r="C516" s="15" t="s">
        <v>50</v>
      </c>
      <c r="D516" s="15" t="s">
        <v>41</v>
      </c>
    </row>
    <row r="517" spans="1:4" x14ac:dyDescent="0.75">
      <c r="A517" s="14" t="s">
        <v>68</v>
      </c>
      <c r="B517" s="14" t="s">
        <v>4</v>
      </c>
      <c r="C517" s="15" t="s">
        <v>50</v>
      </c>
      <c r="D517" s="15" t="s">
        <v>41</v>
      </c>
    </row>
    <row r="518" spans="1:4" x14ac:dyDescent="0.75">
      <c r="A518" s="14" t="s">
        <v>68</v>
      </c>
      <c r="B518" s="14" t="s">
        <v>4</v>
      </c>
      <c r="C518" s="15" t="s">
        <v>50</v>
      </c>
      <c r="D518" s="15" t="s">
        <v>41</v>
      </c>
    </row>
    <row r="519" spans="1:4" x14ac:dyDescent="0.75">
      <c r="A519" s="14" t="s">
        <v>68</v>
      </c>
      <c r="B519" s="14" t="s">
        <v>4</v>
      </c>
      <c r="C519" s="15" t="s">
        <v>50</v>
      </c>
      <c r="D519" s="15" t="s">
        <v>41</v>
      </c>
    </row>
    <row r="520" spans="1:4" x14ac:dyDescent="0.75">
      <c r="A520" s="14" t="s">
        <v>68</v>
      </c>
      <c r="B520" s="14" t="s">
        <v>4</v>
      </c>
      <c r="C520" s="15" t="s">
        <v>50</v>
      </c>
      <c r="D520" s="15" t="s">
        <v>41</v>
      </c>
    </row>
    <row r="521" spans="1:4" x14ac:dyDescent="0.75">
      <c r="A521" s="14" t="s">
        <v>68</v>
      </c>
      <c r="B521" s="14" t="s">
        <v>4</v>
      </c>
      <c r="C521" s="15" t="s">
        <v>50</v>
      </c>
      <c r="D521" s="15" t="s">
        <v>41</v>
      </c>
    </row>
    <row r="522" spans="1:4" x14ac:dyDescent="0.75">
      <c r="A522" s="14" t="s">
        <v>68</v>
      </c>
      <c r="B522" s="14" t="s">
        <v>4</v>
      </c>
      <c r="C522" s="15" t="s">
        <v>50</v>
      </c>
      <c r="D522" s="15" t="s">
        <v>41</v>
      </c>
    </row>
    <row r="523" spans="1:4" x14ac:dyDescent="0.75">
      <c r="A523" s="14" t="s">
        <v>68</v>
      </c>
      <c r="B523" s="14" t="s">
        <v>4</v>
      </c>
      <c r="C523" s="15" t="s">
        <v>50</v>
      </c>
      <c r="D523" s="15" t="s">
        <v>41</v>
      </c>
    </row>
    <row r="524" spans="1:4" x14ac:dyDescent="0.75">
      <c r="A524" s="14" t="s">
        <v>68</v>
      </c>
      <c r="B524" s="14" t="s">
        <v>4</v>
      </c>
      <c r="C524" s="15" t="s">
        <v>50</v>
      </c>
      <c r="D524" s="15" t="s">
        <v>41</v>
      </c>
    </row>
    <row r="525" spans="1:4" x14ac:dyDescent="0.75">
      <c r="A525" s="14" t="s">
        <v>68</v>
      </c>
      <c r="B525" s="14" t="s">
        <v>4</v>
      </c>
      <c r="C525" s="15" t="s">
        <v>50</v>
      </c>
      <c r="D525" s="15" t="s">
        <v>41</v>
      </c>
    </row>
    <row r="526" spans="1:4" x14ac:dyDescent="0.75">
      <c r="A526" s="14" t="s">
        <v>68</v>
      </c>
      <c r="B526" s="14" t="s">
        <v>4</v>
      </c>
      <c r="C526" s="15" t="s">
        <v>50</v>
      </c>
      <c r="D526" s="15" t="s">
        <v>41</v>
      </c>
    </row>
    <row r="527" spans="1:4" x14ac:dyDescent="0.75">
      <c r="A527" s="14" t="s">
        <v>68</v>
      </c>
      <c r="B527" s="14" t="s">
        <v>4</v>
      </c>
      <c r="C527" s="15" t="s">
        <v>50</v>
      </c>
      <c r="D527" s="15" t="s">
        <v>41</v>
      </c>
    </row>
    <row r="528" spans="1:4" x14ac:dyDescent="0.75">
      <c r="A528" s="14" t="s">
        <v>68</v>
      </c>
      <c r="B528" s="14" t="s">
        <v>4</v>
      </c>
      <c r="C528" s="15" t="s">
        <v>50</v>
      </c>
      <c r="D528" s="15" t="s">
        <v>41</v>
      </c>
    </row>
    <row r="529" spans="1:4" x14ac:dyDescent="0.75">
      <c r="A529" s="14" t="s">
        <v>68</v>
      </c>
      <c r="B529" s="14" t="s">
        <v>4</v>
      </c>
      <c r="C529" s="15" t="s">
        <v>50</v>
      </c>
      <c r="D529" s="15" t="s">
        <v>41</v>
      </c>
    </row>
    <row r="530" spans="1:4" x14ac:dyDescent="0.75">
      <c r="A530" s="14" t="s">
        <v>68</v>
      </c>
      <c r="B530" s="14" t="s">
        <v>4</v>
      </c>
      <c r="C530" s="15" t="s">
        <v>50</v>
      </c>
      <c r="D530" s="15" t="s">
        <v>41</v>
      </c>
    </row>
    <row r="531" spans="1:4" x14ac:dyDescent="0.75">
      <c r="A531" s="14" t="s">
        <v>68</v>
      </c>
      <c r="B531" s="14" t="s">
        <v>4</v>
      </c>
      <c r="C531" s="15" t="s">
        <v>50</v>
      </c>
      <c r="D531" s="15" t="s">
        <v>41</v>
      </c>
    </row>
    <row r="532" spans="1:4" x14ac:dyDescent="0.75">
      <c r="A532" s="14" t="s">
        <v>68</v>
      </c>
      <c r="B532" s="14" t="s">
        <v>4</v>
      </c>
      <c r="C532" s="15" t="s">
        <v>50</v>
      </c>
      <c r="D532" s="15" t="s">
        <v>41</v>
      </c>
    </row>
    <row r="533" spans="1:4" x14ac:dyDescent="0.75">
      <c r="A533" s="14" t="s">
        <v>68</v>
      </c>
      <c r="B533" s="14" t="s">
        <v>4</v>
      </c>
      <c r="C533" s="15" t="s">
        <v>50</v>
      </c>
      <c r="D533" s="15" t="s">
        <v>41</v>
      </c>
    </row>
    <row r="534" spans="1:4" x14ac:dyDescent="0.75">
      <c r="A534" s="14" t="s">
        <v>68</v>
      </c>
      <c r="B534" s="14" t="s">
        <v>4</v>
      </c>
      <c r="C534" s="15" t="s">
        <v>50</v>
      </c>
      <c r="D534" s="15" t="s">
        <v>41</v>
      </c>
    </row>
    <row r="535" spans="1:4" x14ac:dyDescent="0.75">
      <c r="A535" s="14" t="s">
        <v>68</v>
      </c>
      <c r="B535" s="14" t="s">
        <v>4</v>
      </c>
      <c r="C535" s="15" t="s">
        <v>50</v>
      </c>
      <c r="D535" s="15" t="s">
        <v>41</v>
      </c>
    </row>
    <row r="536" spans="1:4" x14ac:dyDescent="0.75">
      <c r="A536" s="14" t="s">
        <v>68</v>
      </c>
      <c r="B536" s="14" t="s">
        <v>4</v>
      </c>
      <c r="C536" s="15" t="s">
        <v>50</v>
      </c>
      <c r="D536" s="15" t="s">
        <v>41</v>
      </c>
    </row>
    <row r="537" spans="1:4" x14ac:dyDescent="0.75">
      <c r="A537" s="14" t="s">
        <v>68</v>
      </c>
      <c r="B537" s="14" t="s">
        <v>4</v>
      </c>
      <c r="C537" s="15" t="s">
        <v>50</v>
      </c>
      <c r="D537" s="15" t="s">
        <v>41</v>
      </c>
    </row>
    <row r="538" spans="1:4" x14ac:dyDescent="0.75">
      <c r="A538" s="14" t="s">
        <v>68</v>
      </c>
      <c r="B538" s="14" t="s">
        <v>4</v>
      </c>
      <c r="C538" s="15" t="s">
        <v>50</v>
      </c>
      <c r="D538" s="15" t="s">
        <v>41</v>
      </c>
    </row>
    <row r="539" spans="1:4" x14ac:dyDescent="0.75">
      <c r="A539" s="14" t="s">
        <v>68</v>
      </c>
      <c r="B539" s="14" t="s">
        <v>4</v>
      </c>
      <c r="C539" s="15" t="s">
        <v>50</v>
      </c>
      <c r="D539" s="15" t="s">
        <v>41</v>
      </c>
    </row>
    <row r="540" spans="1:4" x14ac:dyDescent="0.75">
      <c r="A540" s="14" t="s">
        <v>68</v>
      </c>
      <c r="B540" s="14" t="s">
        <v>4</v>
      </c>
      <c r="C540" s="15" t="s">
        <v>50</v>
      </c>
      <c r="D540" s="15" t="s">
        <v>41</v>
      </c>
    </row>
    <row r="541" spans="1:4" x14ac:dyDescent="0.75">
      <c r="A541" s="14" t="s">
        <v>68</v>
      </c>
      <c r="B541" s="14" t="s">
        <v>4</v>
      </c>
      <c r="C541" s="15" t="s">
        <v>50</v>
      </c>
      <c r="D541" s="15" t="s">
        <v>41</v>
      </c>
    </row>
    <row r="542" spans="1:4" x14ac:dyDescent="0.75">
      <c r="A542" s="14" t="s">
        <v>68</v>
      </c>
      <c r="B542" s="14" t="s">
        <v>4</v>
      </c>
      <c r="C542" s="15" t="s">
        <v>50</v>
      </c>
      <c r="D542" s="15" t="s">
        <v>41</v>
      </c>
    </row>
    <row r="543" spans="1:4" x14ac:dyDescent="0.75">
      <c r="A543" s="14" t="s">
        <v>68</v>
      </c>
      <c r="B543" s="14" t="s">
        <v>4</v>
      </c>
      <c r="C543" s="15" t="s">
        <v>50</v>
      </c>
      <c r="D543" s="15" t="s">
        <v>41</v>
      </c>
    </row>
    <row r="544" spans="1:4" x14ac:dyDescent="0.75">
      <c r="A544" s="14" t="s">
        <v>68</v>
      </c>
      <c r="B544" s="14" t="s">
        <v>4</v>
      </c>
      <c r="C544" s="15" t="s">
        <v>50</v>
      </c>
      <c r="D544" s="15" t="s">
        <v>41</v>
      </c>
    </row>
    <row r="545" spans="1:4" x14ac:dyDescent="0.75">
      <c r="A545" s="14" t="s">
        <v>68</v>
      </c>
      <c r="B545" s="14" t="s">
        <v>4</v>
      </c>
      <c r="C545" s="15" t="s">
        <v>50</v>
      </c>
      <c r="D545" s="15" t="s">
        <v>41</v>
      </c>
    </row>
    <row r="546" spans="1:4" x14ac:dyDescent="0.75">
      <c r="A546" s="14" t="s">
        <v>68</v>
      </c>
      <c r="B546" s="14" t="s">
        <v>4</v>
      </c>
      <c r="C546" s="15" t="s">
        <v>50</v>
      </c>
      <c r="D546" s="15" t="s">
        <v>41</v>
      </c>
    </row>
    <row r="547" spans="1:4" x14ac:dyDescent="0.75">
      <c r="A547" s="14" t="s">
        <v>68</v>
      </c>
      <c r="B547" s="14" t="s">
        <v>4</v>
      </c>
      <c r="C547" s="15" t="s">
        <v>50</v>
      </c>
      <c r="D547" s="15" t="s">
        <v>41</v>
      </c>
    </row>
    <row r="548" spans="1:4" x14ac:dyDescent="0.75">
      <c r="A548" s="14" t="s">
        <v>68</v>
      </c>
      <c r="B548" s="14" t="s">
        <v>4</v>
      </c>
      <c r="C548" s="15" t="s">
        <v>50</v>
      </c>
      <c r="D548" s="15" t="s">
        <v>41</v>
      </c>
    </row>
    <row r="549" spans="1:4" x14ac:dyDescent="0.75">
      <c r="A549" s="14" t="s">
        <v>68</v>
      </c>
      <c r="B549" s="14" t="s">
        <v>4</v>
      </c>
      <c r="C549" s="15" t="s">
        <v>50</v>
      </c>
      <c r="D549" s="15" t="s">
        <v>41</v>
      </c>
    </row>
    <row r="550" spans="1:4" x14ac:dyDescent="0.75">
      <c r="A550" s="14" t="s">
        <v>68</v>
      </c>
      <c r="B550" s="14" t="s">
        <v>4</v>
      </c>
      <c r="C550" s="15" t="s">
        <v>50</v>
      </c>
      <c r="D550" s="15" t="s">
        <v>41</v>
      </c>
    </row>
    <row r="551" spans="1:4" x14ac:dyDescent="0.75">
      <c r="A551" s="14" t="s">
        <v>68</v>
      </c>
      <c r="B551" s="14" t="s">
        <v>4</v>
      </c>
      <c r="C551" s="15" t="s">
        <v>50</v>
      </c>
      <c r="D551" s="15" t="s">
        <v>41</v>
      </c>
    </row>
    <row r="552" spans="1:4" x14ac:dyDescent="0.75">
      <c r="A552" s="14" t="s">
        <v>68</v>
      </c>
      <c r="B552" s="14" t="s">
        <v>4</v>
      </c>
      <c r="C552" s="15" t="s">
        <v>50</v>
      </c>
      <c r="D552" s="15" t="s">
        <v>41</v>
      </c>
    </row>
    <row r="553" spans="1:4" x14ac:dyDescent="0.75">
      <c r="A553" s="14" t="s">
        <v>68</v>
      </c>
      <c r="B553" s="14" t="s">
        <v>4</v>
      </c>
      <c r="C553" s="15" t="s">
        <v>50</v>
      </c>
      <c r="D553" s="15" t="s">
        <v>41</v>
      </c>
    </row>
    <row r="554" spans="1:4" x14ac:dyDescent="0.75">
      <c r="A554" s="14" t="s">
        <v>68</v>
      </c>
      <c r="B554" s="14" t="s">
        <v>4</v>
      </c>
      <c r="C554" s="15" t="s">
        <v>50</v>
      </c>
      <c r="D554" s="15" t="s">
        <v>41</v>
      </c>
    </row>
    <row r="555" spans="1:4" x14ac:dyDescent="0.75">
      <c r="A555" s="14" t="s">
        <v>68</v>
      </c>
      <c r="B555" s="14" t="s">
        <v>4</v>
      </c>
      <c r="C555" s="15" t="s">
        <v>50</v>
      </c>
      <c r="D555" s="15" t="s">
        <v>41</v>
      </c>
    </row>
    <row r="556" spans="1:4" x14ac:dyDescent="0.75">
      <c r="A556" s="14" t="s">
        <v>68</v>
      </c>
      <c r="B556" s="14" t="s">
        <v>4</v>
      </c>
      <c r="C556" s="15" t="s">
        <v>50</v>
      </c>
      <c r="D556" s="15" t="s">
        <v>41</v>
      </c>
    </row>
    <row r="557" spans="1:4" x14ac:dyDescent="0.75">
      <c r="A557" s="14" t="s">
        <v>68</v>
      </c>
      <c r="B557" s="14" t="s">
        <v>4</v>
      </c>
      <c r="C557" s="15" t="s">
        <v>50</v>
      </c>
      <c r="D557" s="15" t="s">
        <v>41</v>
      </c>
    </row>
    <row r="558" spans="1:4" x14ac:dyDescent="0.75">
      <c r="A558" s="14" t="s">
        <v>68</v>
      </c>
      <c r="B558" s="14" t="s">
        <v>4</v>
      </c>
      <c r="C558" s="15" t="s">
        <v>50</v>
      </c>
      <c r="D558" s="15" t="s">
        <v>41</v>
      </c>
    </row>
    <row r="559" spans="1:4" x14ac:dyDescent="0.75">
      <c r="A559" s="14" t="s">
        <v>68</v>
      </c>
      <c r="B559" s="14" t="s">
        <v>4</v>
      </c>
      <c r="C559" s="15" t="s">
        <v>50</v>
      </c>
      <c r="D559" s="15" t="s">
        <v>41</v>
      </c>
    </row>
    <row r="560" spans="1:4" x14ac:dyDescent="0.75">
      <c r="A560" s="14" t="s">
        <v>68</v>
      </c>
      <c r="B560" s="14" t="s">
        <v>4</v>
      </c>
      <c r="C560" s="15" t="s">
        <v>50</v>
      </c>
      <c r="D560" s="15" t="s">
        <v>41</v>
      </c>
    </row>
    <row r="561" spans="1:4" x14ac:dyDescent="0.75">
      <c r="A561" s="14" t="s">
        <v>68</v>
      </c>
      <c r="B561" s="14" t="s">
        <v>4</v>
      </c>
      <c r="C561" s="15" t="s">
        <v>50</v>
      </c>
      <c r="D561" s="15" t="s">
        <v>41</v>
      </c>
    </row>
    <row r="562" spans="1:4" x14ac:dyDescent="0.75">
      <c r="A562" s="14" t="s">
        <v>68</v>
      </c>
      <c r="B562" s="14" t="s">
        <v>4</v>
      </c>
      <c r="C562" s="15" t="s">
        <v>50</v>
      </c>
      <c r="D562" s="15" t="s">
        <v>41</v>
      </c>
    </row>
    <row r="563" spans="1:4" x14ac:dyDescent="0.75">
      <c r="A563" s="14" t="s">
        <v>68</v>
      </c>
      <c r="B563" s="14" t="s">
        <v>4</v>
      </c>
      <c r="C563" s="15" t="s">
        <v>50</v>
      </c>
      <c r="D563" s="15" t="s">
        <v>41</v>
      </c>
    </row>
    <row r="564" spans="1:4" x14ac:dyDescent="0.75">
      <c r="A564" s="14" t="s">
        <v>68</v>
      </c>
      <c r="B564" s="14" t="s">
        <v>4</v>
      </c>
      <c r="C564" s="15" t="s">
        <v>50</v>
      </c>
      <c r="D564" s="15" t="s">
        <v>41</v>
      </c>
    </row>
    <row r="565" spans="1:4" x14ac:dyDescent="0.75">
      <c r="A565" s="14" t="s">
        <v>68</v>
      </c>
      <c r="B565" s="14" t="s">
        <v>4</v>
      </c>
      <c r="C565" s="15" t="s">
        <v>50</v>
      </c>
      <c r="D565" s="15" t="s">
        <v>41</v>
      </c>
    </row>
    <row r="566" spans="1:4" x14ac:dyDescent="0.75">
      <c r="A566" s="14" t="s">
        <v>68</v>
      </c>
      <c r="B566" s="14" t="s">
        <v>4</v>
      </c>
      <c r="C566" s="15" t="s">
        <v>50</v>
      </c>
      <c r="D566" s="15" t="s">
        <v>41</v>
      </c>
    </row>
    <row r="567" spans="1:4" x14ac:dyDescent="0.75">
      <c r="A567" s="14" t="s">
        <v>68</v>
      </c>
      <c r="B567" s="14" t="s">
        <v>4</v>
      </c>
      <c r="C567" s="15" t="s">
        <v>50</v>
      </c>
      <c r="D567" s="15" t="s">
        <v>41</v>
      </c>
    </row>
    <row r="568" spans="1:4" x14ac:dyDescent="0.75">
      <c r="A568" s="14" t="s">
        <v>68</v>
      </c>
      <c r="B568" s="14" t="s">
        <v>15</v>
      </c>
      <c r="C568" s="15" t="s">
        <v>20</v>
      </c>
      <c r="D568" s="15" t="s">
        <v>42</v>
      </c>
    </row>
    <row r="569" spans="1:4" x14ac:dyDescent="0.75">
      <c r="A569" s="14" t="s">
        <v>68</v>
      </c>
      <c r="B569" s="14" t="s">
        <v>15</v>
      </c>
      <c r="C569" s="15" t="s">
        <v>20</v>
      </c>
      <c r="D569" s="15" t="s">
        <v>42</v>
      </c>
    </row>
    <row r="570" spans="1:4" x14ac:dyDescent="0.75">
      <c r="A570" s="14" t="s">
        <v>67</v>
      </c>
      <c r="B570" s="14" t="s">
        <v>8</v>
      </c>
      <c r="C570" s="15" t="s">
        <v>20</v>
      </c>
      <c r="D570" s="15" t="s">
        <v>42</v>
      </c>
    </row>
    <row r="571" spans="1:4" x14ac:dyDescent="0.75">
      <c r="A571" s="14" t="s">
        <v>68</v>
      </c>
      <c r="B571" s="14" t="s">
        <v>8</v>
      </c>
      <c r="C571" s="15" t="s">
        <v>20</v>
      </c>
      <c r="D571" s="15" t="s">
        <v>42</v>
      </c>
    </row>
    <row r="572" spans="1:4" x14ac:dyDescent="0.75">
      <c r="A572" s="14" t="s">
        <v>67</v>
      </c>
      <c r="B572" s="14" t="s">
        <v>8</v>
      </c>
      <c r="C572" s="15" t="s">
        <v>78</v>
      </c>
      <c r="D572" s="15" t="s">
        <v>42</v>
      </c>
    </row>
    <row r="573" spans="1:4" x14ac:dyDescent="0.75">
      <c r="A573" s="14" t="s">
        <v>68</v>
      </c>
      <c r="B573" s="14" t="s">
        <v>4</v>
      </c>
      <c r="C573" s="15" t="s">
        <v>20</v>
      </c>
      <c r="D573" s="15" t="s">
        <v>42</v>
      </c>
    </row>
    <row r="574" spans="1:4" x14ac:dyDescent="0.75">
      <c r="A574" s="14" t="s">
        <v>68</v>
      </c>
      <c r="B574" s="14" t="s">
        <v>15</v>
      </c>
      <c r="C574" s="15" t="s">
        <v>33</v>
      </c>
      <c r="D574" s="15" t="s">
        <v>43</v>
      </c>
    </row>
    <row r="575" spans="1:4" x14ac:dyDescent="0.75">
      <c r="A575" s="14" t="s">
        <v>68</v>
      </c>
      <c r="B575" s="14" t="s">
        <v>15</v>
      </c>
      <c r="C575" s="15" t="s">
        <v>29</v>
      </c>
      <c r="D575" s="15" t="s">
        <v>43</v>
      </c>
    </row>
    <row r="576" spans="1:4" x14ac:dyDescent="0.75">
      <c r="A576" s="14" t="s">
        <v>68</v>
      </c>
      <c r="B576" s="14" t="s">
        <v>15</v>
      </c>
      <c r="C576" s="15" t="s">
        <v>29</v>
      </c>
      <c r="D576" s="15" t="s">
        <v>43</v>
      </c>
    </row>
    <row r="577" spans="1:4" x14ac:dyDescent="0.75">
      <c r="A577" s="14" t="s">
        <v>68</v>
      </c>
      <c r="B577" s="14" t="s">
        <v>8</v>
      </c>
      <c r="C577" s="16" t="s">
        <v>54</v>
      </c>
      <c r="D577" s="15" t="s">
        <v>43</v>
      </c>
    </row>
    <row r="578" spans="1:4" x14ac:dyDescent="0.75">
      <c r="A578" s="14" t="s">
        <v>68</v>
      </c>
      <c r="B578" s="14" t="s">
        <v>8</v>
      </c>
      <c r="C578" s="16" t="s">
        <v>54</v>
      </c>
      <c r="D578" s="15" t="s">
        <v>43</v>
      </c>
    </row>
    <row r="579" spans="1:4" x14ac:dyDescent="0.75">
      <c r="A579" s="14" t="s">
        <v>68</v>
      </c>
      <c r="B579" s="14" t="s">
        <v>4</v>
      </c>
      <c r="C579" s="15" t="s">
        <v>33</v>
      </c>
      <c r="D579" s="15" t="s">
        <v>43</v>
      </c>
    </row>
    <row r="580" spans="1:4" x14ac:dyDescent="0.75">
      <c r="A580" s="14" t="s">
        <v>68</v>
      </c>
      <c r="B580" s="14" t="s">
        <v>4</v>
      </c>
      <c r="C580" s="15" t="s">
        <v>29</v>
      </c>
      <c r="D580" s="15" t="s">
        <v>43</v>
      </c>
    </row>
    <row r="581" spans="1:4" x14ac:dyDescent="0.75">
      <c r="A581" s="14" t="s">
        <v>68</v>
      </c>
      <c r="B581" s="14" t="s">
        <v>4</v>
      </c>
      <c r="C581" s="15" t="s">
        <v>29</v>
      </c>
      <c r="D581" s="15" t="s">
        <v>43</v>
      </c>
    </row>
  </sheetData>
  <sortState xmlns:xlrd2="http://schemas.microsoft.com/office/spreadsheetml/2017/richdata2" ref="C2:D582">
    <sortCondition ref="D2:D582"/>
    <sortCondition ref="C2:C582"/>
  </sortState>
  <dataValidations count="2">
    <dataValidation type="list" allowBlank="1" showInputMessage="1" showErrorMessage="1" sqref="B1" xr:uid="{A4249EDC-1015-456E-9345-D849C43C5E8B}">
      <formula1>#REF!</formula1>
    </dataValidation>
    <dataValidation type="list" allowBlank="1" showInputMessage="1" showErrorMessage="1" sqref="C1:C1048576" xr:uid="{29AAA352-00D8-42A5-A636-E0476C457A23}">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5B8C-C1FC-4208-816E-23352A554924}">
  <dimension ref="B3:P46"/>
  <sheetViews>
    <sheetView workbookViewId="0">
      <selection activeCell="H15" sqref="H15"/>
    </sheetView>
  </sheetViews>
  <sheetFormatPr defaultRowHeight="14.75" x14ac:dyDescent="0.75"/>
  <cols>
    <col min="1" max="1" width="6" customWidth="1"/>
    <col min="2" max="2" width="12.453125" customWidth="1"/>
    <col min="6" max="6" width="13" bestFit="1" customWidth="1"/>
    <col min="8" max="8" width="13" bestFit="1" customWidth="1"/>
    <col min="9" max="9" width="4.08984375" customWidth="1"/>
    <col min="11" max="11" width="11.6796875" customWidth="1"/>
    <col min="12" max="12" width="18.08984375" bestFit="1" customWidth="1"/>
    <col min="15" max="15" width="2.26953125" customWidth="1"/>
  </cols>
  <sheetData>
    <row r="3" spans="2:16" x14ac:dyDescent="0.75">
      <c r="B3" s="11" t="s">
        <v>88</v>
      </c>
      <c r="C3" s="7" t="s">
        <v>72</v>
      </c>
      <c r="D3" s="7" t="s">
        <v>39</v>
      </c>
      <c r="E3" s="7" t="s">
        <v>40</v>
      </c>
      <c r="F3" s="7" t="s">
        <v>41</v>
      </c>
      <c r="G3" s="7" t="s">
        <v>42</v>
      </c>
      <c r="H3" s="7" t="s">
        <v>43</v>
      </c>
      <c r="I3" s="7"/>
      <c r="J3" s="11" t="s">
        <v>87</v>
      </c>
      <c r="L3" s="11" t="s">
        <v>88</v>
      </c>
      <c r="M3" s="7" t="s">
        <v>67</v>
      </c>
      <c r="N3" s="7" t="s">
        <v>68</v>
      </c>
      <c r="O3" s="7"/>
      <c r="P3" s="7" t="s">
        <v>87</v>
      </c>
    </row>
    <row r="4" spans="2:16" x14ac:dyDescent="0.75">
      <c r="L4" t="s">
        <v>69</v>
      </c>
      <c r="M4" s="8">
        <v>0</v>
      </c>
      <c r="N4" s="8">
        <v>1</v>
      </c>
      <c r="O4" s="8"/>
      <c r="P4" s="8">
        <v>1</v>
      </c>
    </row>
    <row r="5" spans="2:16" x14ac:dyDescent="0.75">
      <c r="B5" s="4" t="s">
        <v>15</v>
      </c>
      <c r="C5" s="9">
        <v>2</v>
      </c>
      <c r="D5" s="9">
        <v>18</v>
      </c>
      <c r="E5" s="9">
        <v>84</v>
      </c>
      <c r="F5" s="9">
        <v>45</v>
      </c>
      <c r="G5" s="9">
        <v>2</v>
      </c>
      <c r="H5" s="9">
        <v>3</v>
      </c>
      <c r="I5" s="9"/>
      <c r="J5" s="20">
        <v>154</v>
      </c>
      <c r="L5" t="s">
        <v>20</v>
      </c>
      <c r="M5" s="8">
        <v>1</v>
      </c>
      <c r="N5" s="8">
        <v>4</v>
      </c>
      <c r="O5" s="8"/>
      <c r="P5" s="8">
        <v>5</v>
      </c>
    </row>
    <row r="6" spans="2:16" x14ac:dyDescent="0.75">
      <c r="B6" s="8" t="s">
        <v>67</v>
      </c>
      <c r="C6" s="8">
        <v>1</v>
      </c>
      <c r="D6" s="8">
        <v>0</v>
      </c>
      <c r="E6" s="8">
        <v>13</v>
      </c>
      <c r="F6" s="8">
        <v>6</v>
      </c>
      <c r="G6" s="8">
        <v>0</v>
      </c>
      <c r="H6" s="8">
        <v>0</v>
      </c>
      <c r="I6" s="8"/>
      <c r="J6" s="8">
        <v>20</v>
      </c>
      <c r="L6" t="s">
        <v>16</v>
      </c>
      <c r="M6" s="8">
        <v>1</v>
      </c>
      <c r="N6" s="8">
        <v>18</v>
      </c>
      <c r="O6" s="8"/>
      <c r="P6" s="8">
        <v>19</v>
      </c>
    </row>
    <row r="7" spans="2:16" x14ac:dyDescent="0.75">
      <c r="B7" s="8" t="s">
        <v>68</v>
      </c>
      <c r="C7" s="8">
        <v>1</v>
      </c>
      <c r="D7" s="8">
        <v>18</v>
      </c>
      <c r="E7" s="8">
        <v>71</v>
      </c>
      <c r="F7" s="8">
        <v>39</v>
      </c>
      <c r="G7" s="8">
        <v>2</v>
      </c>
      <c r="H7" s="8">
        <v>3</v>
      </c>
      <c r="I7" s="8"/>
      <c r="J7" s="8">
        <v>134</v>
      </c>
      <c r="L7" t="s">
        <v>61</v>
      </c>
      <c r="M7" s="8">
        <v>1</v>
      </c>
      <c r="N7" s="8">
        <v>5</v>
      </c>
      <c r="O7" s="8"/>
      <c r="P7" s="8">
        <v>6</v>
      </c>
    </row>
    <row r="8" spans="2:16" x14ac:dyDescent="0.75">
      <c r="C8" s="8"/>
      <c r="D8" s="8"/>
      <c r="E8" s="8"/>
      <c r="F8" s="8"/>
      <c r="G8" s="8"/>
      <c r="H8" s="8"/>
      <c r="I8" s="8"/>
      <c r="J8" s="8"/>
      <c r="L8" t="s">
        <v>33</v>
      </c>
      <c r="M8" s="8">
        <v>0</v>
      </c>
      <c r="N8" s="8">
        <v>2</v>
      </c>
      <c r="O8" s="8"/>
      <c r="P8" s="8">
        <v>2</v>
      </c>
    </row>
    <row r="9" spans="2:16" x14ac:dyDescent="0.75">
      <c r="B9" s="4" t="s">
        <v>4</v>
      </c>
      <c r="C9" s="9"/>
      <c r="D9" s="9">
        <v>17</v>
      </c>
      <c r="E9" s="9">
        <v>84</v>
      </c>
      <c r="F9" s="9">
        <v>91</v>
      </c>
      <c r="G9" s="9">
        <v>1</v>
      </c>
      <c r="H9" s="9">
        <v>3</v>
      </c>
      <c r="I9" s="9"/>
      <c r="J9" s="20">
        <v>196</v>
      </c>
      <c r="L9" t="s">
        <v>6</v>
      </c>
      <c r="M9" s="8">
        <v>15</v>
      </c>
      <c r="N9" s="8">
        <v>97</v>
      </c>
      <c r="O9" s="8"/>
      <c r="P9" s="8">
        <v>112</v>
      </c>
    </row>
    <row r="10" spans="2:16" x14ac:dyDescent="0.75">
      <c r="B10" s="8" t="s">
        <v>67</v>
      </c>
      <c r="C10" s="8">
        <v>0</v>
      </c>
      <c r="D10" s="8">
        <v>0</v>
      </c>
      <c r="E10" s="8">
        <v>8</v>
      </c>
      <c r="F10" s="8">
        <v>14</v>
      </c>
      <c r="G10" s="8">
        <v>0</v>
      </c>
      <c r="H10" s="8">
        <v>0</v>
      </c>
      <c r="I10" s="8"/>
      <c r="J10" s="8">
        <v>22</v>
      </c>
      <c r="L10" t="s">
        <v>29</v>
      </c>
      <c r="M10" s="8">
        <v>0</v>
      </c>
      <c r="N10" s="8">
        <v>4</v>
      </c>
      <c r="O10" s="8"/>
      <c r="P10" s="8">
        <v>4</v>
      </c>
    </row>
    <row r="11" spans="2:16" x14ac:dyDescent="0.75">
      <c r="B11" s="8" t="s">
        <v>68</v>
      </c>
      <c r="C11" s="8">
        <v>0</v>
      </c>
      <c r="D11" s="8">
        <v>17</v>
      </c>
      <c r="E11" s="8">
        <v>76</v>
      </c>
      <c r="F11" s="8">
        <v>77</v>
      </c>
      <c r="G11" s="8">
        <v>1</v>
      </c>
      <c r="H11" s="8">
        <v>3</v>
      </c>
      <c r="I11" s="8"/>
      <c r="J11" s="8">
        <v>174</v>
      </c>
      <c r="L11" t="s">
        <v>30</v>
      </c>
      <c r="M11" s="8">
        <v>0</v>
      </c>
      <c r="N11" s="8">
        <v>3</v>
      </c>
      <c r="O11" s="8"/>
      <c r="P11" s="8">
        <v>3</v>
      </c>
    </row>
    <row r="12" spans="2:16" x14ac:dyDescent="0.75">
      <c r="C12" s="8"/>
      <c r="D12" s="8"/>
      <c r="E12" s="8"/>
      <c r="F12" s="8"/>
      <c r="G12" s="8"/>
      <c r="H12" s="8"/>
      <c r="I12" s="8"/>
      <c r="J12" s="8"/>
      <c r="L12" t="s">
        <v>54</v>
      </c>
      <c r="M12" s="8">
        <v>0</v>
      </c>
      <c r="N12" s="8">
        <v>2</v>
      </c>
      <c r="O12" s="8"/>
      <c r="P12" s="8">
        <v>2</v>
      </c>
    </row>
    <row r="13" spans="2:16" x14ac:dyDescent="0.75">
      <c r="B13" s="4" t="s">
        <v>8</v>
      </c>
      <c r="C13" s="9">
        <v>3</v>
      </c>
      <c r="D13" s="9">
        <v>23</v>
      </c>
      <c r="E13" s="9">
        <v>84</v>
      </c>
      <c r="F13" s="9">
        <v>115</v>
      </c>
      <c r="G13" s="9">
        <v>3</v>
      </c>
      <c r="H13" s="9">
        <v>2</v>
      </c>
      <c r="I13" s="9"/>
      <c r="J13" s="20">
        <v>230</v>
      </c>
      <c r="L13" t="s">
        <v>80</v>
      </c>
      <c r="M13" s="8">
        <v>0</v>
      </c>
      <c r="N13" s="8">
        <v>1</v>
      </c>
      <c r="O13" s="8"/>
      <c r="P13" s="8">
        <v>1</v>
      </c>
    </row>
    <row r="14" spans="2:16" x14ac:dyDescent="0.75">
      <c r="B14" s="8" t="s">
        <v>67</v>
      </c>
      <c r="C14" s="8">
        <v>1</v>
      </c>
      <c r="D14" s="8">
        <v>5</v>
      </c>
      <c r="E14" s="8">
        <v>15</v>
      </c>
      <c r="F14" s="8">
        <v>15</v>
      </c>
      <c r="G14" s="8">
        <v>2</v>
      </c>
      <c r="H14" s="8">
        <v>0</v>
      </c>
      <c r="I14" s="8"/>
      <c r="J14" s="8">
        <v>38</v>
      </c>
      <c r="L14" t="s">
        <v>60</v>
      </c>
      <c r="M14" s="8">
        <v>0</v>
      </c>
      <c r="N14" s="8">
        <v>6</v>
      </c>
      <c r="O14" s="8"/>
      <c r="P14" s="8">
        <v>6</v>
      </c>
    </row>
    <row r="15" spans="2:16" x14ac:dyDescent="0.75">
      <c r="B15" s="8" t="s">
        <v>68</v>
      </c>
      <c r="C15" s="8">
        <v>2</v>
      </c>
      <c r="D15" s="8">
        <v>18</v>
      </c>
      <c r="E15" s="8">
        <v>69</v>
      </c>
      <c r="F15" s="8">
        <v>100</v>
      </c>
      <c r="G15" s="8">
        <v>1</v>
      </c>
      <c r="H15" s="8">
        <v>2</v>
      </c>
      <c r="I15" s="8"/>
      <c r="J15" s="8">
        <v>192</v>
      </c>
      <c r="L15" t="s">
        <v>9</v>
      </c>
      <c r="M15" s="8">
        <v>3</v>
      </c>
      <c r="N15" s="8">
        <v>18</v>
      </c>
      <c r="O15" s="8"/>
      <c r="P15" s="8">
        <v>21</v>
      </c>
    </row>
    <row r="16" spans="2:16" x14ac:dyDescent="0.75">
      <c r="C16" s="8"/>
      <c r="D16" s="8"/>
      <c r="E16" s="8"/>
      <c r="F16" s="8"/>
      <c r="G16" s="8"/>
      <c r="H16" s="8"/>
      <c r="I16" s="8"/>
      <c r="J16" s="8"/>
      <c r="L16" t="s">
        <v>26</v>
      </c>
      <c r="M16" s="8">
        <v>0</v>
      </c>
      <c r="N16" s="8">
        <v>3</v>
      </c>
      <c r="O16" s="8"/>
      <c r="P16" s="8">
        <v>3</v>
      </c>
    </row>
    <row r="17" spans="2:16" x14ac:dyDescent="0.75">
      <c r="C17" s="8"/>
      <c r="D17" s="8"/>
      <c r="E17" s="8"/>
      <c r="F17" s="8"/>
      <c r="G17" s="8"/>
      <c r="H17" s="8"/>
      <c r="I17" s="8"/>
      <c r="J17" s="8"/>
      <c r="L17" t="s">
        <v>7</v>
      </c>
      <c r="M17" s="8">
        <v>9</v>
      </c>
      <c r="N17" s="8">
        <v>56</v>
      </c>
      <c r="O17" s="8"/>
      <c r="P17" s="8">
        <v>65</v>
      </c>
    </row>
    <row r="18" spans="2:16" x14ac:dyDescent="0.75">
      <c r="B18" s="11" t="s">
        <v>87</v>
      </c>
      <c r="C18" s="7">
        <v>5</v>
      </c>
      <c r="D18" s="7">
        <v>58</v>
      </c>
      <c r="E18" s="7">
        <v>252</v>
      </c>
      <c r="F18" s="7">
        <v>251</v>
      </c>
      <c r="G18" s="7">
        <v>6</v>
      </c>
      <c r="H18" s="7">
        <v>8</v>
      </c>
      <c r="I18" s="7"/>
      <c r="J18" s="7">
        <v>580</v>
      </c>
      <c r="L18" t="s">
        <v>12</v>
      </c>
      <c r="M18" s="8">
        <v>9</v>
      </c>
      <c r="N18" s="8">
        <v>45</v>
      </c>
      <c r="O18" s="8"/>
      <c r="P18" s="8">
        <v>54</v>
      </c>
    </row>
    <row r="19" spans="2:16" x14ac:dyDescent="0.75">
      <c r="L19" t="s">
        <v>82</v>
      </c>
      <c r="M19" s="8">
        <v>0</v>
      </c>
      <c r="N19" s="8">
        <v>1</v>
      </c>
      <c r="O19" s="8"/>
      <c r="P19" s="8">
        <v>1</v>
      </c>
    </row>
    <row r="20" spans="2:16" x14ac:dyDescent="0.75">
      <c r="L20" t="s">
        <v>22</v>
      </c>
      <c r="M20" s="8">
        <v>3</v>
      </c>
      <c r="N20" s="8">
        <v>7</v>
      </c>
      <c r="O20" s="8"/>
      <c r="P20" s="8">
        <v>10</v>
      </c>
    </row>
    <row r="21" spans="2:16" x14ac:dyDescent="0.75">
      <c r="L21" t="s">
        <v>76</v>
      </c>
      <c r="M21" s="8">
        <v>1</v>
      </c>
      <c r="N21" s="8">
        <v>2</v>
      </c>
      <c r="O21" s="8"/>
      <c r="P21" s="8">
        <v>3</v>
      </c>
    </row>
    <row r="22" spans="2:16" x14ac:dyDescent="0.75">
      <c r="L22" t="s">
        <v>18</v>
      </c>
      <c r="M22" s="8">
        <v>0</v>
      </c>
      <c r="N22" s="8">
        <v>7</v>
      </c>
      <c r="O22" s="8"/>
      <c r="P22" s="8">
        <v>7</v>
      </c>
    </row>
    <row r="23" spans="2:16" x14ac:dyDescent="0.75">
      <c r="L23" t="s">
        <v>10</v>
      </c>
      <c r="M23" s="8">
        <v>4</v>
      </c>
      <c r="N23" s="8">
        <v>21</v>
      </c>
      <c r="O23" s="8"/>
      <c r="P23" s="8">
        <v>25</v>
      </c>
    </row>
    <row r="24" spans="2:16" x14ac:dyDescent="0.75">
      <c r="L24" t="s">
        <v>27</v>
      </c>
      <c r="M24" s="8">
        <v>0</v>
      </c>
      <c r="N24" s="8">
        <v>21</v>
      </c>
      <c r="O24" s="8"/>
      <c r="P24" s="8">
        <v>21</v>
      </c>
    </row>
    <row r="25" spans="2:16" x14ac:dyDescent="0.75">
      <c r="L25" t="s">
        <v>84</v>
      </c>
      <c r="M25" s="8">
        <v>0</v>
      </c>
      <c r="N25" s="8">
        <v>1</v>
      </c>
      <c r="O25" s="8"/>
      <c r="P25" s="8">
        <v>1</v>
      </c>
    </row>
    <row r="26" spans="2:16" x14ac:dyDescent="0.75">
      <c r="L26" t="s">
        <v>83</v>
      </c>
      <c r="M26" s="8">
        <v>0</v>
      </c>
      <c r="N26" s="8">
        <v>1</v>
      </c>
      <c r="O26" s="8"/>
      <c r="P26" s="8">
        <v>1</v>
      </c>
    </row>
    <row r="27" spans="2:16" x14ac:dyDescent="0.75">
      <c r="L27" t="s">
        <v>85</v>
      </c>
      <c r="M27" s="8">
        <v>0</v>
      </c>
      <c r="N27" s="8">
        <v>1</v>
      </c>
      <c r="O27" s="8"/>
      <c r="P27" s="8">
        <v>1</v>
      </c>
    </row>
    <row r="28" spans="2:16" x14ac:dyDescent="0.75">
      <c r="L28" t="s">
        <v>35</v>
      </c>
      <c r="M28" s="8">
        <v>1</v>
      </c>
      <c r="N28" s="8">
        <v>0</v>
      </c>
      <c r="O28" s="8"/>
      <c r="P28" s="8">
        <v>1</v>
      </c>
    </row>
    <row r="29" spans="2:16" x14ac:dyDescent="0.75">
      <c r="L29" t="s">
        <v>81</v>
      </c>
      <c r="M29" s="8">
        <v>0</v>
      </c>
      <c r="N29" s="8">
        <v>1</v>
      </c>
      <c r="O29" s="8"/>
      <c r="P29" s="8">
        <v>1</v>
      </c>
    </row>
    <row r="30" spans="2:16" x14ac:dyDescent="0.75">
      <c r="L30" t="s">
        <v>86</v>
      </c>
      <c r="M30" s="8">
        <v>2</v>
      </c>
      <c r="N30" s="8">
        <v>0</v>
      </c>
      <c r="O30" s="8"/>
      <c r="P30" s="8">
        <v>2</v>
      </c>
    </row>
    <row r="31" spans="2:16" x14ac:dyDescent="0.75">
      <c r="L31" t="s">
        <v>34</v>
      </c>
      <c r="M31" s="8">
        <v>0</v>
      </c>
      <c r="N31" s="8">
        <v>2</v>
      </c>
      <c r="O31" s="8"/>
      <c r="P31" s="8">
        <v>2</v>
      </c>
    </row>
    <row r="32" spans="2:16" x14ac:dyDescent="0.75">
      <c r="L32" t="s">
        <v>78</v>
      </c>
      <c r="M32" s="8">
        <v>1</v>
      </c>
      <c r="N32" s="8">
        <v>0</v>
      </c>
      <c r="O32" s="8"/>
      <c r="P32" s="8">
        <v>1</v>
      </c>
    </row>
    <row r="33" spans="12:16" x14ac:dyDescent="0.75">
      <c r="L33" t="s">
        <v>79</v>
      </c>
      <c r="M33" s="8">
        <v>0</v>
      </c>
      <c r="N33" s="8">
        <v>1</v>
      </c>
      <c r="O33" s="8"/>
      <c r="P33" s="8">
        <v>1</v>
      </c>
    </row>
    <row r="34" spans="12:16" x14ac:dyDescent="0.75">
      <c r="L34" t="s">
        <v>21</v>
      </c>
      <c r="M34" s="8">
        <v>0</v>
      </c>
      <c r="N34" s="8">
        <v>4</v>
      </c>
      <c r="O34" s="8"/>
      <c r="P34" s="8">
        <v>4</v>
      </c>
    </row>
    <row r="35" spans="12:16" x14ac:dyDescent="0.75">
      <c r="L35" t="s">
        <v>74</v>
      </c>
      <c r="M35" s="8">
        <v>0</v>
      </c>
      <c r="N35" s="8">
        <v>3</v>
      </c>
      <c r="O35" s="8"/>
      <c r="P35" s="8">
        <v>3</v>
      </c>
    </row>
    <row r="36" spans="12:16" x14ac:dyDescent="0.75">
      <c r="L36" t="s">
        <v>59</v>
      </c>
      <c r="M36" s="8">
        <v>1</v>
      </c>
      <c r="N36" s="8">
        <v>0</v>
      </c>
      <c r="O36" s="8"/>
      <c r="P36" s="8">
        <v>1</v>
      </c>
    </row>
    <row r="37" spans="12:16" x14ac:dyDescent="0.75">
      <c r="L37" t="s">
        <v>58</v>
      </c>
      <c r="M37" s="8">
        <v>0</v>
      </c>
      <c r="N37" s="8">
        <v>2</v>
      </c>
      <c r="O37" s="8"/>
      <c r="P37" s="8">
        <v>2</v>
      </c>
    </row>
    <row r="38" spans="12:16" x14ac:dyDescent="0.75">
      <c r="L38" t="s">
        <v>32</v>
      </c>
      <c r="M38" s="8">
        <v>0</v>
      </c>
      <c r="N38" s="8">
        <v>5</v>
      </c>
      <c r="O38" s="8"/>
      <c r="P38" s="8">
        <v>5</v>
      </c>
    </row>
    <row r="39" spans="12:16" x14ac:dyDescent="0.75">
      <c r="L39" t="s">
        <v>19</v>
      </c>
      <c r="M39" s="8">
        <v>1</v>
      </c>
      <c r="N39" s="8">
        <v>1</v>
      </c>
      <c r="O39" s="8"/>
      <c r="P39" s="8">
        <v>2</v>
      </c>
    </row>
    <row r="40" spans="12:16" x14ac:dyDescent="0.75">
      <c r="L40" t="s">
        <v>31</v>
      </c>
      <c r="M40" s="8">
        <v>0</v>
      </c>
      <c r="N40" s="8">
        <v>4</v>
      </c>
      <c r="O40" s="8"/>
      <c r="P40" s="8">
        <v>4</v>
      </c>
    </row>
    <row r="41" spans="12:16" x14ac:dyDescent="0.75">
      <c r="L41" t="s">
        <v>24</v>
      </c>
      <c r="M41" s="8">
        <v>4</v>
      </c>
      <c r="N41" s="8">
        <v>15</v>
      </c>
      <c r="O41" s="8"/>
      <c r="P41" s="8">
        <v>19</v>
      </c>
    </row>
    <row r="42" spans="12:16" x14ac:dyDescent="0.75">
      <c r="L42" t="s">
        <v>77</v>
      </c>
      <c r="M42" s="8">
        <v>0</v>
      </c>
      <c r="N42" s="8">
        <v>3</v>
      </c>
      <c r="O42" s="8"/>
      <c r="P42" s="8">
        <v>3</v>
      </c>
    </row>
    <row r="43" spans="12:16" x14ac:dyDescent="0.75">
      <c r="L43" t="s">
        <v>28</v>
      </c>
      <c r="M43" s="8">
        <v>3</v>
      </c>
      <c r="N43" s="8">
        <v>16</v>
      </c>
      <c r="O43" s="8"/>
      <c r="P43" s="8">
        <v>19</v>
      </c>
    </row>
    <row r="44" spans="12:16" x14ac:dyDescent="0.75">
      <c r="L44" t="s">
        <v>50</v>
      </c>
      <c r="M44" s="8">
        <v>20</v>
      </c>
      <c r="N44" s="8">
        <v>116</v>
      </c>
      <c r="O44" s="8"/>
      <c r="P44" s="8">
        <v>136</v>
      </c>
    </row>
    <row r="45" spans="12:16" x14ac:dyDescent="0.75">
      <c r="M45" s="8"/>
      <c r="N45" s="8"/>
      <c r="O45" s="8"/>
      <c r="P45" s="8"/>
    </row>
    <row r="46" spans="12:16" x14ac:dyDescent="0.75">
      <c r="L46" s="11" t="s">
        <v>44</v>
      </c>
      <c r="M46" s="7">
        <v>80</v>
      </c>
      <c r="N46" s="7">
        <v>500</v>
      </c>
      <c r="O46" s="7"/>
      <c r="P46" s="7">
        <v>580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3B8C5-5873-4458-8235-7933AD124057}">
  <dimension ref="A1:E595"/>
  <sheetViews>
    <sheetView zoomScale="72" zoomScaleNormal="72" workbookViewId="0">
      <selection activeCell="G16" sqref="G16"/>
    </sheetView>
  </sheetViews>
  <sheetFormatPr defaultColWidth="9.26953125" defaultRowHeight="14.75" x14ac:dyDescent="0.75"/>
  <cols>
    <col min="1" max="1" width="10.40625" customWidth="1"/>
    <col min="2" max="2" width="17.90625" customWidth="1"/>
    <col min="3" max="3" width="22.81640625" style="25" customWidth="1"/>
    <col min="4" max="4" width="27" customWidth="1"/>
    <col min="5" max="5" width="13.81640625" customWidth="1"/>
  </cols>
  <sheetData>
    <row r="1" spans="1:5" x14ac:dyDescent="0.75">
      <c r="A1" s="11" t="s">
        <v>0</v>
      </c>
      <c r="B1" s="7" t="s">
        <v>100</v>
      </c>
      <c r="C1" s="7" t="s">
        <v>2</v>
      </c>
      <c r="D1" s="7" t="s">
        <v>1</v>
      </c>
      <c r="E1" s="11" t="s">
        <v>89</v>
      </c>
    </row>
    <row r="2" spans="1:5" x14ac:dyDescent="0.75">
      <c r="A2" s="21" t="s">
        <v>68</v>
      </c>
      <c r="B2" s="21" t="s">
        <v>15</v>
      </c>
      <c r="C2" s="21" t="s">
        <v>72</v>
      </c>
      <c r="D2" s="21" t="s">
        <v>53</v>
      </c>
      <c r="E2" s="21" t="s">
        <v>91</v>
      </c>
    </row>
    <row r="3" spans="1:5" x14ac:dyDescent="0.75">
      <c r="A3" s="21" t="s">
        <v>67</v>
      </c>
      <c r="B3" s="21" t="s">
        <v>4</v>
      </c>
      <c r="C3" s="21" t="s">
        <v>72</v>
      </c>
      <c r="D3" s="21" t="s">
        <v>52</v>
      </c>
      <c r="E3" s="21" t="s">
        <v>91</v>
      </c>
    </row>
    <row r="4" spans="1:5" x14ac:dyDescent="0.75">
      <c r="A4" s="21" t="s">
        <v>67</v>
      </c>
      <c r="B4" s="21" t="s">
        <v>4</v>
      </c>
      <c r="C4" s="21" t="s">
        <v>72</v>
      </c>
      <c r="D4" s="21" t="s">
        <v>53</v>
      </c>
      <c r="E4" s="21" t="s">
        <v>91</v>
      </c>
    </row>
    <row r="5" spans="1:5" x14ac:dyDescent="0.75">
      <c r="A5" s="21" t="s">
        <v>68</v>
      </c>
      <c r="B5" s="21" t="s">
        <v>15</v>
      </c>
      <c r="C5" s="21" t="s">
        <v>39</v>
      </c>
      <c r="D5" s="21" t="s">
        <v>22</v>
      </c>
      <c r="E5" s="21" t="s">
        <v>91</v>
      </c>
    </row>
    <row r="6" spans="1:5" x14ac:dyDescent="0.75">
      <c r="A6" s="21" t="s">
        <v>68</v>
      </c>
      <c r="B6" s="21" t="s">
        <v>15</v>
      </c>
      <c r="C6" s="21" t="s">
        <v>39</v>
      </c>
      <c r="D6" s="21" t="s">
        <v>27</v>
      </c>
      <c r="E6" s="21" t="s">
        <v>91</v>
      </c>
    </row>
    <row r="7" spans="1:5" x14ac:dyDescent="0.75">
      <c r="A7" s="21" t="s">
        <v>68</v>
      </c>
      <c r="B7" s="21" t="s">
        <v>15</v>
      </c>
      <c r="C7" s="21" t="s">
        <v>39</v>
      </c>
      <c r="D7" s="21" t="s">
        <v>32</v>
      </c>
      <c r="E7" s="21" t="s">
        <v>91</v>
      </c>
    </row>
    <row r="8" spans="1:5" x14ac:dyDescent="0.75">
      <c r="A8" s="21" t="s">
        <v>68</v>
      </c>
      <c r="B8" s="21" t="s">
        <v>4</v>
      </c>
      <c r="C8" s="21" t="s">
        <v>39</v>
      </c>
      <c r="D8" s="21" t="s">
        <v>30</v>
      </c>
      <c r="E8" s="21" t="s">
        <v>91</v>
      </c>
    </row>
    <row r="9" spans="1:5" x14ac:dyDescent="0.75">
      <c r="A9" s="21" t="s">
        <v>68</v>
      </c>
      <c r="B9" s="21" t="s">
        <v>4</v>
      </c>
      <c r="C9" s="21" t="s">
        <v>39</v>
      </c>
      <c r="D9" s="21" t="s">
        <v>30</v>
      </c>
      <c r="E9" s="21" t="s">
        <v>90</v>
      </c>
    </row>
    <row r="10" spans="1:5" x14ac:dyDescent="0.75">
      <c r="A10" s="21" t="s">
        <v>68</v>
      </c>
      <c r="B10" s="21" t="s">
        <v>4</v>
      </c>
      <c r="C10" s="21" t="s">
        <v>39</v>
      </c>
      <c r="D10" s="21" t="s">
        <v>30</v>
      </c>
      <c r="E10" s="21" t="s">
        <v>91</v>
      </c>
    </row>
    <row r="11" spans="1:5" x14ac:dyDescent="0.75">
      <c r="A11" s="21" t="s">
        <v>68</v>
      </c>
      <c r="B11" s="21" t="s">
        <v>4</v>
      </c>
      <c r="C11" s="21" t="s">
        <v>39</v>
      </c>
      <c r="D11" s="21" t="s">
        <v>22</v>
      </c>
      <c r="E11" s="21" t="s">
        <v>91</v>
      </c>
    </row>
    <row r="12" spans="1:5" x14ac:dyDescent="0.75">
      <c r="A12" s="21" t="s">
        <v>68</v>
      </c>
      <c r="B12" s="21" t="s">
        <v>4</v>
      </c>
      <c r="C12" s="21" t="s">
        <v>39</v>
      </c>
      <c r="D12" s="21" t="s">
        <v>22</v>
      </c>
      <c r="E12" s="21" t="s">
        <v>90</v>
      </c>
    </row>
    <row r="13" spans="1:5" x14ac:dyDescent="0.75">
      <c r="A13" s="21" t="s">
        <v>68</v>
      </c>
      <c r="B13" s="21" t="s">
        <v>4</v>
      </c>
      <c r="C13" s="21" t="s">
        <v>39</v>
      </c>
      <c r="D13" s="21" t="s">
        <v>18</v>
      </c>
      <c r="E13" s="21" t="s">
        <v>91</v>
      </c>
    </row>
    <row r="14" spans="1:5" x14ac:dyDescent="0.75">
      <c r="A14" s="21" t="s">
        <v>68</v>
      </c>
      <c r="B14" s="21" t="s">
        <v>4</v>
      </c>
      <c r="C14" s="21" t="s">
        <v>39</v>
      </c>
      <c r="D14" s="21" t="s">
        <v>18</v>
      </c>
      <c r="E14" s="21" t="s">
        <v>91</v>
      </c>
    </row>
    <row r="15" spans="1:5" x14ac:dyDescent="0.75">
      <c r="A15" s="21" t="s">
        <v>68</v>
      </c>
      <c r="B15" s="21" t="s">
        <v>4</v>
      </c>
      <c r="C15" s="21" t="s">
        <v>39</v>
      </c>
      <c r="D15" s="21" t="s">
        <v>18</v>
      </c>
      <c r="E15" s="21" t="s">
        <v>91</v>
      </c>
    </row>
    <row r="16" spans="1:5" x14ac:dyDescent="0.75">
      <c r="A16" s="21" t="s">
        <v>68</v>
      </c>
      <c r="B16" s="21" t="s">
        <v>4</v>
      </c>
      <c r="C16" s="21" t="s">
        <v>39</v>
      </c>
      <c r="D16" s="21" t="s">
        <v>18</v>
      </c>
      <c r="E16" s="21" t="s">
        <v>91</v>
      </c>
    </row>
    <row r="17" spans="1:5" x14ac:dyDescent="0.75">
      <c r="A17" s="21" t="s">
        <v>68</v>
      </c>
      <c r="B17" s="21" t="s">
        <v>4</v>
      </c>
      <c r="C17" s="21" t="s">
        <v>39</v>
      </c>
      <c r="D17" s="21" t="s">
        <v>27</v>
      </c>
      <c r="E17" s="21" t="s">
        <v>90</v>
      </c>
    </row>
    <row r="18" spans="1:5" x14ac:dyDescent="0.75">
      <c r="A18" s="21" t="s">
        <v>68</v>
      </c>
      <c r="B18" s="21" t="s">
        <v>4</v>
      </c>
      <c r="C18" s="21" t="s">
        <v>39</v>
      </c>
      <c r="D18" s="21" t="s">
        <v>27</v>
      </c>
      <c r="E18" s="21" t="s">
        <v>91</v>
      </c>
    </row>
    <row r="19" spans="1:5" x14ac:dyDescent="0.75">
      <c r="A19" s="21" t="s">
        <v>68</v>
      </c>
      <c r="B19" s="21" t="s">
        <v>4</v>
      </c>
      <c r="C19" s="21" t="s">
        <v>39</v>
      </c>
      <c r="D19" s="21" t="s">
        <v>27</v>
      </c>
      <c r="E19" s="21" t="s">
        <v>91</v>
      </c>
    </row>
    <row r="20" spans="1:5" x14ac:dyDescent="0.75">
      <c r="A20" s="21" t="s">
        <v>68</v>
      </c>
      <c r="B20" s="21" t="s">
        <v>4</v>
      </c>
      <c r="C20" s="21" t="s">
        <v>39</v>
      </c>
      <c r="D20" s="21" t="s">
        <v>27</v>
      </c>
      <c r="E20" s="21" t="s">
        <v>91</v>
      </c>
    </row>
    <row r="21" spans="1:5" x14ac:dyDescent="0.75">
      <c r="A21" s="21" t="s">
        <v>68</v>
      </c>
      <c r="B21" s="21" t="s">
        <v>4</v>
      </c>
      <c r="C21" s="21" t="s">
        <v>39</v>
      </c>
      <c r="D21" s="21" t="s">
        <v>27</v>
      </c>
      <c r="E21" s="21" t="s">
        <v>91</v>
      </c>
    </row>
    <row r="22" spans="1:5" x14ac:dyDescent="0.75">
      <c r="A22" s="21" t="s">
        <v>68</v>
      </c>
      <c r="B22" s="21" t="s">
        <v>4</v>
      </c>
      <c r="C22" s="21" t="s">
        <v>39</v>
      </c>
      <c r="D22" s="21" t="s">
        <v>27</v>
      </c>
      <c r="E22" s="21" t="s">
        <v>91</v>
      </c>
    </row>
    <row r="23" spans="1:5" x14ac:dyDescent="0.75">
      <c r="A23" s="21" t="s">
        <v>67</v>
      </c>
      <c r="B23" s="21" t="s">
        <v>4</v>
      </c>
      <c r="C23" s="21" t="s">
        <v>39</v>
      </c>
      <c r="D23" s="21" t="s">
        <v>27</v>
      </c>
      <c r="E23" s="21" t="s">
        <v>90</v>
      </c>
    </row>
    <row r="24" spans="1:5" x14ac:dyDescent="0.75">
      <c r="A24" s="21" t="s">
        <v>68</v>
      </c>
      <c r="B24" s="21" t="s">
        <v>4</v>
      </c>
      <c r="C24" s="21" t="s">
        <v>39</v>
      </c>
      <c r="D24" s="21" t="s">
        <v>27</v>
      </c>
      <c r="E24" s="21" t="s">
        <v>90</v>
      </c>
    </row>
    <row r="25" spans="1:5" x14ac:dyDescent="0.75">
      <c r="A25" s="21" t="s">
        <v>68</v>
      </c>
      <c r="B25" s="21" t="s">
        <v>4</v>
      </c>
      <c r="C25" s="21" t="s">
        <v>39</v>
      </c>
      <c r="D25" s="21" t="s">
        <v>27</v>
      </c>
      <c r="E25" s="21" t="s">
        <v>90</v>
      </c>
    </row>
    <row r="26" spans="1:5" x14ac:dyDescent="0.75">
      <c r="A26" s="21" t="s">
        <v>68</v>
      </c>
      <c r="B26" s="21" t="s">
        <v>4</v>
      </c>
      <c r="C26" s="21" t="s">
        <v>39</v>
      </c>
      <c r="D26" s="21" t="s">
        <v>27</v>
      </c>
      <c r="E26" s="21" t="s">
        <v>91</v>
      </c>
    </row>
    <row r="27" spans="1:5" x14ac:dyDescent="0.75">
      <c r="A27" s="21" t="s">
        <v>68</v>
      </c>
      <c r="B27" s="21" t="s">
        <v>4</v>
      </c>
      <c r="C27" s="21" t="s">
        <v>39</v>
      </c>
      <c r="D27" s="21" t="s">
        <v>27</v>
      </c>
      <c r="E27" s="21" t="s">
        <v>91</v>
      </c>
    </row>
    <row r="28" spans="1:5" x14ac:dyDescent="0.75">
      <c r="A28" s="21" t="s">
        <v>68</v>
      </c>
      <c r="B28" s="21" t="s">
        <v>4</v>
      </c>
      <c r="C28" s="21" t="s">
        <v>39</v>
      </c>
      <c r="D28" s="21" t="s">
        <v>27</v>
      </c>
      <c r="E28" s="21" t="s">
        <v>90</v>
      </c>
    </row>
    <row r="29" spans="1:5" x14ac:dyDescent="0.75">
      <c r="A29" s="21" t="s">
        <v>68</v>
      </c>
      <c r="B29" s="21" t="s">
        <v>4</v>
      </c>
      <c r="C29" s="21" t="s">
        <v>39</v>
      </c>
      <c r="D29" s="21" t="s">
        <v>56</v>
      </c>
      <c r="E29" s="21" t="s">
        <v>91</v>
      </c>
    </row>
    <row r="30" spans="1:5" x14ac:dyDescent="0.75">
      <c r="A30" s="21" t="s">
        <v>68</v>
      </c>
      <c r="B30" s="21" t="s">
        <v>4</v>
      </c>
      <c r="C30" s="21" t="s">
        <v>39</v>
      </c>
      <c r="D30" s="21" t="s">
        <v>77</v>
      </c>
      <c r="E30" s="21" t="s">
        <v>91</v>
      </c>
    </row>
    <row r="31" spans="1:5" x14ac:dyDescent="0.75">
      <c r="A31" s="21" t="s">
        <v>68</v>
      </c>
      <c r="B31" s="21" t="s">
        <v>4</v>
      </c>
      <c r="C31" s="21" t="s">
        <v>39</v>
      </c>
      <c r="D31" s="21" t="s">
        <v>77</v>
      </c>
      <c r="E31" s="21" t="s">
        <v>91</v>
      </c>
    </row>
    <row r="32" spans="1:5" x14ac:dyDescent="0.75">
      <c r="A32" s="21" t="s">
        <v>67</v>
      </c>
      <c r="B32" s="23" t="s">
        <v>8</v>
      </c>
      <c r="C32" s="21" t="s">
        <v>39</v>
      </c>
      <c r="D32" s="21" t="s">
        <v>71</v>
      </c>
      <c r="E32" s="21" t="s">
        <v>91</v>
      </c>
    </row>
    <row r="33" spans="1:5" x14ac:dyDescent="0.75">
      <c r="A33" s="21" t="s">
        <v>67</v>
      </c>
      <c r="B33" s="23" t="s">
        <v>8</v>
      </c>
      <c r="C33" s="21" t="s">
        <v>39</v>
      </c>
      <c r="D33" s="21" t="s">
        <v>22</v>
      </c>
      <c r="E33" s="21" t="s">
        <v>90</v>
      </c>
    </row>
    <row r="34" spans="1:5" x14ac:dyDescent="0.75">
      <c r="A34" s="21" t="s">
        <v>67</v>
      </c>
      <c r="B34" s="23" t="s">
        <v>8</v>
      </c>
      <c r="C34" s="21" t="s">
        <v>39</v>
      </c>
      <c r="D34" s="21" t="s">
        <v>22</v>
      </c>
      <c r="E34" s="21" t="s">
        <v>91</v>
      </c>
    </row>
    <row r="35" spans="1:5" x14ac:dyDescent="0.75">
      <c r="A35" s="21" t="s">
        <v>68</v>
      </c>
      <c r="B35" s="21" t="s">
        <v>8</v>
      </c>
      <c r="C35" s="21" t="s">
        <v>39</v>
      </c>
      <c r="D35" s="21" t="s">
        <v>76</v>
      </c>
      <c r="E35" s="21" t="s">
        <v>90</v>
      </c>
    </row>
    <row r="36" spans="1:5" x14ac:dyDescent="0.75">
      <c r="A36" s="21" t="s">
        <v>68</v>
      </c>
      <c r="B36" s="23" t="s">
        <v>8</v>
      </c>
      <c r="C36" s="21" t="s">
        <v>39</v>
      </c>
      <c r="D36" s="21" t="s">
        <v>18</v>
      </c>
      <c r="E36" s="21" t="s">
        <v>90</v>
      </c>
    </row>
    <row r="37" spans="1:5" x14ac:dyDescent="0.75">
      <c r="A37" s="21" t="s">
        <v>67</v>
      </c>
      <c r="B37" s="23" t="s">
        <v>8</v>
      </c>
      <c r="C37" s="21" t="s">
        <v>39</v>
      </c>
      <c r="D37" s="21" t="s">
        <v>18</v>
      </c>
      <c r="E37" s="21" t="s">
        <v>91</v>
      </c>
    </row>
    <row r="38" spans="1:5" x14ac:dyDescent="0.75">
      <c r="A38" s="21" t="s">
        <v>68</v>
      </c>
      <c r="B38" s="23" t="s">
        <v>8</v>
      </c>
      <c r="C38" s="21" t="s">
        <v>39</v>
      </c>
      <c r="D38" s="21" t="s">
        <v>27</v>
      </c>
      <c r="E38" s="21" t="s">
        <v>91</v>
      </c>
    </row>
    <row r="39" spans="1:5" x14ac:dyDescent="0.75">
      <c r="A39" s="21" t="s">
        <v>67</v>
      </c>
      <c r="B39" s="23" t="s">
        <v>8</v>
      </c>
      <c r="C39" s="21" t="s">
        <v>39</v>
      </c>
      <c r="D39" s="21" t="s">
        <v>32</v>
      </c>
      <c r="E39" s="21" t="s">
        <v>91</v>
      </c>
    </row>
    <row r="40" spans="1:5" x14ac:dyDescent="0.75">
      <c r="A40" s="21" t="s">
        <v>68</v>
      </c>
      <c r="B40" s="21" t="s">
        <v>15</v>
      </c>
      <c r="C40" s="21" t="s">
        <v>20</v>
      </c>
      <c r="D40" s="21" t="s">
        <v>20</v>
      </c>
      <c r="E40" s="21" t="s">
        <v>91</v>
      </c>
    </row>
    <row r="41" spans="1:5" x14ac:dyDescent="0.75">
      <c r="A41" s="21" t="s">
        <v>68</v>
      </c>
      <c r="B41" s="21" t="s">
        <v>4</v>
      </c>
      <c r="C41" s="21" t="s">
        <v>20</v>
      </c>
      <c r="D41" s="21" t="s">
        <v>20</v>
      </c>
      <c r="E41" s="21" t="s">
        <v>90</v>
      </c>
    </row>
    <row r="42" spans="1:5" x14ac:dyDescent="0.75">
      <c r="A42" s="21" t="s">
        <v>68</v>
      </c>
      <c r="B42" s="21" t="s">
        <v>4</v>
      </c>
      <c r="C42" s="21" t="s">
        <v>20</v>
      </c>
      <c r="D42" s="21" t="s">
        <v>20</v>
      </c>
      <c r="E42" s="21" t="s">
        <v>90</v>
      </c>
    </row>
    <row r="43" spans="1:5" x14ac:dyDescent="0.75">
      <c r="A43" s="21" t="s">
        <v>68</v>
      </c>
      <c r="B43" s="23" t="s">
        <v>8</v>
      </c>
      <c r="C43" s="21" t="s">
        <v>20</v>
      </c>
      <c r="D43" s="21" t="s">
        <v>20</v>
      </c>
      <c r="E43" s="21" t="s">
        <v>91</v>
      </c>
    </row>
    <row r="44" spans="1:5" x14ac:dyDescent="0.75">
      <c r="A44" s="21" t="s">
        <v>67</v>
      </c>
      <c r="B44" s="23" t="s">
        <v>8</v>
      </c>
      <c r="C44" s="21" t="s">
        <v>20</v>
      </c>
      <c r="D44" s="21" t="s">
        <v>20</v>
      </c>
      <c r="E44" s="21" t="s">
        <v>91</v>
      </c>
    </row>
    <row r="45" spans="1:5" x14ac:dyDescent="0.75">
      <c r="A45" s="21" t="s">
        <v>67</v>
      </c>
      <c r="B45" s="21" t="s">
        <v>15</v>
      </c>
      <c r="C45" s="21" t="s">
        <v>40</v>
      </c>
      <c r="D45" s="21" t="s">
        <v>16</v>
      </c>
      <c r="E45" s="21" t="s">
        <v>91</v>
      </c>
    </row>
    <row r="46" spans="1:5" x14ac:dyDescent="0.75">
      <c r="A46" s="21" t="s">
        <v>67</v>
      </c>
      <c r="B46" s="21" t="s">
        <v>15</v>
      </c>
      <c r="C46" s="21" t="s">
        <v>40</v>
      </c>
      <c r="D46" s="21" t="s">
        <v>16</v>
      </c>
      <c r="E46" s="21" t="s">
        <v>91</v>
      </c>
    </row>
    <row r="47" spans="1:5" x14ac:dyDescent="0.75">
      <c r="A47" s="21" t="s">
        <v>68</v>
      </c>
      <c r="B47" s="21" t="s">
        <v>15</v>
      </c>
      <c r="C47" s="21" t="s">
        <v>40</v>
      </c>
      <c r="D47" s="21" t="s">
        <v>16</v>
      </c>
      <c r="E47" s="21" t="s">
        <v>91</v>
      </c>
    </row>
    <row r="48" spans="1:5" x14ac:dyDescent="0.75">
      <c r="A48" s="21" t="s">
        <v>67</v>
      </c>
      <c r="B48" s="21" t="s">
        <v>15</v>
      </c>
      <c r="C48" s="21" t="s">
        <v>40</v>
      </c>
      <c r="D48" s="21" t="s">
        <v>16</v>
      </c>
      <c r="E48" s="21" t="s">
        <v>91</v>
      </c>
    </row>
    <row r="49" spans="1:5" x14ac:dyDescent="0.75">
      <c r="A49" s="21" t="s">
        <v>68</v>
      </c>
      <c r="B49" s="21" t="s">
        <v>15</v>
      </c>
      <c r="C49" s="21" t="s">
        <v>40</v>
      </c>
      <c r="D49" s="21" t="s">
        <v>16</v>
      </c>
      <c r="E49" s="21" t="s">
        <v>91</v>
      </c>
    </row>
    <row r="50" spans="1:5" x14ac:dyDescent="0.75">
      <c r="A50" s="21" t="s">
        <v>68</v>
      </c>
      <c r="B50" s="21" t="s">
        <v>15</v>
      </c>
      <c r="C50" s="21" t="s">
        <v>40</v>
      </c>
      <c r="D50" s="21" t="s">
        <v>16</v>
      </c>
      <c r="E50" s="21" t="s">
        <v>91</v>
      </c>
    </row>
    <row r="51" spans="1:5" x14ac:dyDescent="0.75">
      <c r="A51" s="21" t="s">
        <v>67</v>
      </c>
      <c r="B51" s="23" t="s">
        <v>15</v>
      </c>
      <c r="C51" s="21" t="s">
        <v>40</v>
      </c>
      <c r="D51" s="21" t="s">
        <v>61</v>
      </c>
      <c r="E51" s="21" t="s">
        <v>91</v>
      </c>
    </row>
    <row r="52" spans="1:5" x14ac:dyDescent="0.75">
      <c r="A52" s="21" t="s">
        <v>68</v>
      </c>
      <c r="B52" s="21" t="s">
        <v>15</v>
      </c>
      <c r="C52" s="21" t="s">
        <v>40</v>
      </c>
      <c r="D52" s="21" t="s">
        <v>60</v>
      </c>
      <c r="E52" s="21" t="s">
        <v>91</v>
      </c>
    </row>
    <row r="53" spans="1:5" x14ac:dyDescent="0.75">
      <c r="A53" s="21" t="s">
        <v>68</v>
      </c>
      <c r="B53" s="21" t="s">
        <v>15</v>
      </c>
      <c r="C53" s="21" t="s">
        <v>40</v>
      </c>
      <c r="D53" s="21" t="s">
        <v>60</v>
      </c>
      <c r="E53" s="21" t="s">
        <v>91</v>
      </c>
    </row>
    <row r="54" spans="1:5" x14ac:dyDescent="0.75">
      <c r="A54" s="21" t="s">
        <v>68</v>
      </c>
      <c r="B54" s="21" t="s">
        <v>15</v>
      </c>
      <c r="C54" s="21" t="s">
        <v>40</v>
      </c>
      <c r="D54" s="21" t="s">
        <v>9</v>
      </c>
      <c r="E54" s="21" t="s">
        <v>91</v>
      </c>
    </row>
    <row r="55" spans="1:5" x14ac:dyDescent="0.75">
      <c r="A55" s="21" t="s">
        <v>67</v>
      </c>
      <c r="B55" s="21" t="s">
        <v>15</v>
      </c>
      <c r="C55" s="21" t="s">
        <v>40</v>
      </c>
      <c r="D55" s="21" t="s">
        <v>9</v>
      </c>
      <c r="E55" s="21" t="s">
        <v>91</v>
      </c>
    </row>
    <row r="56" spans="1:5" x14ac:dyDescent="0.75">
      <c r="A56" s="21" t="s">
        <v>67</v>
      </c>
      <c r="B56" s="21" t="s">
        <v>15</v>
      </c>
      <c r="C56" s="21" t="s">
        <v>40</v>
      </c>
      <c r="D56" s="21" t="s">
        <v>9</v>
      </c>
      <c r="E56" s="21" t="s">
        <v>90</v>
      </c>
    </row>
    <row r="57" spans="1:5" x14ac:dyDescent="0.75">
      <c r="A57" s="21" t="s">
        <v>68</v>
      </c>
      <c r="B57" s="21" t="s">
        <v>15</v>
      </c>
      <c r="C57" s="21" t="s">
        <v>40</v>
      </c>
      <c r="D57" s="21" t="s">
        <v>9</v>
      </c>
      <c r="E57" s="21" t="s">
        <v>91</v>
      </c>
    </row>
    <row r="58" spans="1:5" x14ac:dyDescent="0.75">
      <c r="A58" s="21" t="s">
        <v>67</v>
      </c>
      <c r="B58" s="21" t="s">
        <v>15</v>
      </c>
      <c r="C58" s="21" t="s">
        <v>40</v>
      </c>
      <c r="D58" s="21" t="s">
        <v>9</v>
      </c>
      <c r="E58" s="21" t="s">
        <v>91</v>
      </c>
    </row>
    <row r="59" spans="1:5" x14ac:dyDescent="0.75">
      <c r="A59" s="21" t="s">
        <v>67</v>
      </c>
      <c r="B59" s="21" t="s">
        <v>15</v>
      </c>
      <c r="C59" s="21" t="s">
        <v>40</v>
      </c>
      <c r="D59" s="21" t="s">
        <v>26</v>
      </c>
      <c r="E59" s="21" t="s">
        <v>91</v>
      </c>
    </row>
    <row r="60" spans="1:5" x14ac:dyDescent="0.75">
      <c r="A60" s="21" t="s">
        <v>68</v>
      </c>
      <c r="B60" s="21" t="s">
        <v>15</v>
      </c>
      <c r="C60" s="21" t="s">
        <v>40</v>
      </c>
      <c r="D60" s="21" t="s">
        <v>7</v>
      </c>
      <c r="E60" s="21" t="s">
        <v>91</v>
      </c>
    </row>
    <row r="61" spans="1:5" x14ac:dyDescent="0.75">
      <c r="A61" s="21" t="s">
        <v>68</v>
      </c>
      <c r="B61" s="21" t="s">
        <v>15</v>
      </c>
      <c r="C61" s="21" t="s">
        <v>40</v>
      </c>
      <c r="D61" s="21" t="s">
        <v>7</v>
      </c>
      <c r="E61" s="21" t="s">
        <v>91</v>
      </c>
    </row>
    <row r="62" spans="1:5" x14ac:dyDescent="0.75">
      <c r="A62" s="21" t="s">
        <v>68</v>
      </c>
      <c r="B62" s="23" t="s">
        <v>15</v>
      </c>
      <c r="C62" s="21" t="s">
        <v>40</v>
      </c>
      <c r="D62" s="21" t="s">
        <v>7</v>
      </c>
      <c r="E62" s="21" t="s">
        <v>90</v>
      </c>
    </row>
    <row r="63" spans="1:5" x14ac:dyDescent="0.75">
      <c r="A63" s="21" t="s">
        <v>68</v>
      </c>
      <c r="B63" s="21" t="s">
        <v>15</v>
      </c>
      <c r="C63" s="21" t="s">
        <v>40</v>
      </c>
      <c r="D63" s="21" t="s">
        <v>7</v>
      </c>
      <c r="E63" s="21" t="s">
        <v>91</v>
      </c>
    </row>
    <row r="64" spans="1:5" x14ac:dyDescent="0.75">
      <c r="A64" s="21" t="s">
        <v>68</v>
      </c>
      <c r="B64" s="21" t="s">
        <v>15</v>
      </c>
      <c r="C64" s="21" t="s">
        <v>40</v>
      </c>
      <c r="D64" s="21" t="s">
        <v>7</v>
      </c>
      <c r="E64" s="21" t="s">
        <v>91</v>
      </c>
    </row>
    <row r="65" spans="1:5" x14ac:dyDescent="0.75">
      <c r="A65" s="21" t="s">
        <v>68</v>
      </c>
      <c r="B65" s="21" t="s">
        <v>15</v>
      </c>
      <c r="C65" s="21" t="s">
        <v>40</v>
      </c>
      <c r="D65" s="21" t="s">
        <v>7</v>
      </c>
      <c r="E65" s="21" t="s">
        <v>91</v>
      </c>
    </row>
    <row r="66" spans="1:5" x14ac:dyDescent="0.75">
      <c r="A66" s="21" t="s">
        <v>68</v>
      </c>
      <c r="B66" s="21" t="s">
        <v>15</v>
      </c>
      <c r="C66" s="21" t="s">
        <v>40</v>
      </c>
      <c r="D66" s="21" t="s">
        <v>7</v>
      </c>
      <c r="E66" s="21" t="s">
        <v>91</v>
      </c>
    </row>
    <row r="67" spans="1:5" x14ac:dyDescent="0.75">
      <c r="A67" s="21" t="s">
        <v>67</v>
      </c>
      <c r="B67" s="21" t="s">
        <v>15</v>
      </c>
      <c r="C67" s="21" t="s">
        <v>40</v>
      </c>
      <c r="D67" s="21" t="s">
        <v>7</v>
      </c>
      <c r="E67" s="21" t="s">
        <v>91</v>
      </c>
    </row>
    <row r="68" spans="1:5" x14ac:dyDescent="0.75">
      <c r="A68" s="21" t="s">
        <v>68</v>
      </c>
      <c r="B68" s="21" t="s">
        <v>15</v>
      </c>
      <c r="C68" s="21" t="s">
        <v>40</v>
      </c>
      <c r="D68" s="21" t="s">
        <v>7</v>
      </c>
      <c r="E68" s="21" t="s">
        <v>91</v>
      </c>
    </row>
    <row r="69" spans="1:5" x14ac:dyDescent="0.75">
      <c r="A69" s="21" t="s">
        <v>68</v>
      </c>
      <c r="B69" s="21" t="s">
        <v>15</v>
      </c>
      <c r="C69" s="21" t="s">
        <v>40</v>
      </c>
      <c r="D69" s="21" t="s">
        <v>7</v>
      </c>
      <c r="E69" s="21" t="s">
        <v>91</v>
      </c>
    </row>
    <row r="70" spans="1:5" x14ac:dyDescent="0.75">
      <c r="A70" s="21" t="s">
        <v>68</v>
      </c>
      <c r="B70" s="23" t="s">
        <v>15</v>
      </c>
      <c r="C70" s="21" t="s">
        <v>40</v>
      </c>
      <c r="D70" s="21" t="s">
        <v>7</v>
      </c>
      <c r="E70" s="21" t="s">
        <v>91</v>
      </c>
    </row>
    <row r="71" spans="1:5" x14ac:dyDescent="0.75">
      <c r="A71" s="21" t="s">
        <v>68</v>
      </c>
      <c r="B71" s="21" t="s">
        <v>15</v>
      </c>
      <c r="C71" s="21" t="s">
        <v>40</v>
      </c>
      <c r="D71" s="21" t="s">
        <v>7</v>
      </c>
      <c r="E71" s="21" t="s">
        <v>91</v>
      </c>
    </row>
    <row r="72" spans="1:5" x14ac:dyDescent="0.75">
      <c r="A72" s="21" t="s">
        <v>68</v>
      </c>
      <c r="B72" s="21" t="s">
        <v>15</v>
      </c>
      <c r="C72" s="21" t="s">
        <v>40</v>
      </c>
      <c r="D72" s="21" t="s">
        <v>7</v>
      </c>
      <c r="E72" s="21" t="s">
        <v>91</v>
      </c>
    </row>
    <row r="73" spans="1:5" x14ac:dyDescent="0.75">
      <c r="A73" s="21" t="s">
        <v>67</v>
      </c>
      <c r="B73" s="21" t="s">
        <v>15</v>
      </c>
      <c r="C73" s="21" t="s">
        <v>40</v>
      </c>
      <c r="D73" s="21" t="s">
        <v>7</v>
      </c>
      <c r="E73" s="21" t="s">
        <v>91</v>
      </c>
    </row>
    <row r="74" spans="1:5" x14ac:dyDescent="0.75">
      <c r="A74" s="21" t="s">
        <v>68</v>
      </c>
      <c r="B74" s="24" t="s">
        <v>15</v>
      </c>
      <c r="C74" s="21" t="s">
        <v>40</v>
      </c>
      <c r="D74" s="21" t="s">
        <v>7</v>
      </c>
      <c r="E74" s="21" t="s">
        <v>91</v>
      </c>
    </row>
    <row r="75" spans="1:5" x14ac:dyDescent="0.75">
      <c r="A75" s="21" t="s">
        <v>68</v>
      </c>
      <c r="B75" s="21" t="s">
        <v>15</v>
      </c>
      <c r="C75" s="21" t="s">
        <v>40</v>
      </c>
      <c r="D75" s="21" t="s">
        <v>7</v>
      </c>
      <c r="E75" s="21" t="s">
        <v>91</v>
      </c>
    </row>
    <row r="76" spans="1:5" x14ac:dyDescent="0.75">
      <c r="A76" s="21" t="s">
        <v>68</v>
      </c>
      <c r="B76" s="21" t="s">
        <v>15</v>
      </c>
      <c r="C76" s="21" t="s">
        <v>40</v>
      </c>
      <c r="D76" s="21" t="s">
        <v>7</v>
      </c>
      <c r="E76" s="21" t="s">
        <v>91</v>
      </c>
    </row>
    <row r="77" spans="1:5" x14ac:dyDescent="0.75">
      <c r="A77" s="21" t="s">
        <v>68</v>
      </c>
      <c r="B77" s="21" t="s">
        <v>15</v>
      </c>
      <c r="C77" s="21" t="s">
        <v>40</v>
      </c>
      <c r="D77" s="21" t="s">
        <v>7</v>
      </c>
      <c r="E77" s="21" t="s">
        <v>90</v>
      </c>
    </row>
    <row r="78" spans="1:5" x14ac:dyDescent="0.75">
      <c r="A78" s="21" t="s">
        <v>68</v>
      </c>
      <c r="B78" s="21" t="s">
        <v>15</v>
      </c>
      <c r="C78" s="21" t="s">
        <v>40</v>
      </c>
      <c r="D78" s="21" t="s">
        <v>7</v>
      </c>
      <c r="E78" s="21" t="s">
        <v>90</v>
      </c>
    </row>
    <row r="79" spans="1:5" x14ac:dyDescent="0.75">
      <c r="A79" s="21" t="s">
        <v>68</v>
      </c>
      <c r="B79" s="21" t="s">
        <v>15</v>
      </c>
      <c r="C79" s="21" t="s">
        <v>40</v>
      </c>
      <c r="D79" s="21" t="s">
        <v>7</v>
      </c>
      <c r="E79" s="21" t="s">
        <v>91</v>
      </c>
    </row>
    <row r="80" spans="1:5" x14ac:dyDescent="0.75">
      <c r="A80" s="21" t="s">
        <v>68</v>
      </c>
      <c r="B80" s="21" t="s">
        <v>15</v>
      </c>
      <c r="C80" s="21" t="s">
        <v>40</v>
      </c>
      <c r="D80" s="21" t="s">
        <v>7</v>
      </c>
      <c r="E80" s="21" t="s">
        <v>91</v>
      </c>
    </row>
    <row r="81" spans="1:5" x14ac:dyDescent="0.75">
      <c r="A81" s="21" t="s">
        <v>68</v>
      </c>
      <c r="B81" s="21" t="s">
        <v>15</v>
      </c>
      <c r="C81" s="21" t="s">
        <v>40</v>
      </c>
      <c r="D81" s="21" t="s">
        <v>7</v>
      </c>
      <c r="E81" s="21" t="s">
        <v>91</v>
      </c>
    </row>
    <row r="82" spans="1:5" x14ac:dyDescent="0.75">
      <c r="A82" s="21" t="s">
        <v>67</v>
      </c>
      <c r="B82" s="21" t="s">
        <v>15</v>
      </c>
      <c r="C82" s="21" t="s">
        <v>40</v>
      </c>
      <c r="D82" s="21" t="s">
        <v>7</v>
      </c>
      <c r="E82" s="21" t="s">
        <v>91</v>
      </c>
    </row>
    <row r="83" spans="1:5" x14ac:dyDescent="0.75">
      <c r="A83" s="21" t="s">
        <v>67</v>
      </c>
      <c r="B83" s="21" t="s">
        <v>15</v>
      </c>
      <c r="C83" s="21" t="s">
        <v>40</v>
      </c>
      <c r="D83" s="21" t="s">
        <v>7</v>
      </c>
      <c r="E83" s="21" t="s">
        <v>91</v>
      </c>
    </row>
    <row r="84" spans="1:5" x14ac:dyDescent="0.75">
      <c r="A84" s="21" t="s">
        <v>68</v>
      </c>
      <c r="B84" s="21" t="s">
        <v>15</v>
      </c>
      <c r="C84" s="21" t="s">
        <v>40</v>
      </c>
      <c r="D84" s="21" t="s">
        <v>7</v>
      </c>
      <c r="E84" s="21" t="s">
        <v>91</v>
      </c>
    </row>
    <row r="85" spans="1:5" x14ac:dyDescent="0.75">
      <c r="A85" s="21" t="s">
        <v>67</v>
      </c>
      <c r="B85" s="21" t="s">
        <v>15</v>
      </c>
      <c r="C85" s="21" t="s">
        <v>40</v>
      </c>
      <c r="D85" s="21" t="s">
        <v>12</v>
      </c>
      <c r="E85" s="21" t="s">
        <v>91</v>
      </c>
    </row>
    <row r="86" spans="1:5" x14ac:dyDescent="0.75">
      <c r="A86" s="21" t="s">
        <v>68</v>
      </c>
      <c r="B86" s="21" t="s">
        <v>15</v>
      </c>
      <c r="C86" s="21" t="s">
        <v>40</v>
      </c>
      <c r="D86" s="21" t="s">
        <v>12</v>
      </c>
      <c r="E86" s="21" t="s">
        <v>91</v>
      </c>
    </row>
    <row r="87" spans="1:5" x14ac:dyDescent="0.75">
      <c r="A87" s="21" t="s">
        <v>68</v>
      </c>
      <c r="B87" s="21" t="s">
        <v>15</v>
      </c>
      <c r="C87" s="21" t="s">
        <v>40</v>
      </c>
      <c r="D87" s="21" t="s">
        <v>12</v>
      </c>
      <c r="E87" s="21" t="s">
        <v>91</v>
      </c>
    </row>
    <row r="88" spans="1:5" x14ac:dyDescent="0.75">
      <c r="A88" s="21" t="s">
        <v>68</v>
      </c>
      <c r="B88" s="21" t="s">
        <v>15</v>
      </c>
      <c r="C88" s="21" t="s">
        <v>40</v>
      </c>
      <c r="D88" s="21" t="s">
        <v>12</v>
      </c>
      <c r="E88" s="21" t="s">
        <v>90</v>
      </c>
    </row>
    <row r="89" spans="1:5" x14ac:dyDescent="0.75">
      <c r="A89" s="21" t="s">
        <v>67</v>
      </c>
      <c r="B89" s="21" t="s">
        <v>15</v>
      </c>
      <c r="C89" s="21" t="s">
        <v>40</v>
      </c>
      <c r="D89" s="21" t="s">
        <v>12</v>
      </c>
      <c r="E89" s="21" t="s">
        <v>91</v>
      </c>
    </row>
    <row r="90" spans="1:5" x14ac:dyDescent="0.75">
      <c r="A90" s="21" t="s">
        <v>68</v>
      </c>
      <c r="B90" s="21" t="s">
        <v>15</v>
      </c>
      <c r="C90" s="21" t="s">
        <v>40</v>
      </c>
      <c r="D90" s="21" t="s">
        <v>12</v>
      </c>
      <c r="E90" s="21" t="s">
        <v>91</v>
      </c>
    </row>
    <row r="91" spans="1:5" x14ac:dyDescent="0.75">
      <c r="A91" s="21" t="s">
        <v>68</v>
      </c>
      <c r="B91" s="21" t="s">
        <v>15</v>
      </c>
      <c r="C91" s="21" t="s">
        <v>40</v>
      </c>
      <c r="D91" s="21" t="s">
        <v>12</v>
      </c>
      <c r="E91" s="21" t="s">
        <v>91</v>
      </c>
    </row>
    <row r="92" spans="1:5" x14ac:dyDescent="0.75">
      <c r="A92" s="21" t="s">
        <v>68</v>
      </c>
      <c r="B92" s="21" t="s">
        <v>15</v>
      </c>
      <c r="C92" s="21" t="s">
        <v>40</v>
      </c>
      <c r="D92" s="21" t="s">
        <v>12</v>
      </c>
      <c r="E92" s="21" t="s">
        <v>91</v>
      </c>
    </row>
    <row r="93" spans="1:5" x14ac:dyDescent="0.75">
      <c r="A93" s="21" t="s">
        <v>67</v>
      </c>
      <c r="B93" s="21" t="s">
        <v>15</v>
      </c>
      <c r="C93" s="21" t="s">
        <v>40</v>
      </c>
      <c r="D93" s="21" t="s">
        <v>12</v>
      </c>
      <c r="E93" s="21" t="s">
        <v>91</v>
      </c>
    </row>
    <row r="94" spans="1:5" x14ac:dyDescent="0.75">
      <c r="A94" s="21" t="s">
        <v>68</v>
      </c>
      <c r="B94" s="21" t="s">
        <v>15</v>
      </c>
      <c r="C94" s="21" t="s">
        <v>40</v>
      </c>
      <c r="D94" s="21" t="s">
        <v>12</v>
      </c>
      <c r="E94" s="21" t="s">
        <v>91</v>
      </c>
    </row>
    <row r="95" spans="1:5" x14ac:dyDescent="0.75">
      <c r="A95" s="21" t="s">
        <v>68</v>
      </c>
      <c r="B95" s="21" t="s">
        <v>15</v>
      </c>
      <c r="C95" s="21" t="s">
        <v>40</v>
      </c>
      <c r="D95" s="21" t="s">
        <v>12</v>
      </c>
      <c r="E95" s="21" t="s">
        <v>91</v>
      </c>
    </row>
    <row r="96" spans="1:5" x14ac:dyDescent="0.75">
      <c r="A96" s="21" t="s">
        <v>68</v>
      </c>
      <c r="B96" s="21" t="s">
        <v>15</v>
      </c>
      <c r="C96" s="21" t="s">
        <v>40</v>
      </c>
      <c r="D96" s="21" t="s">
        <v>12</v>
      </c>
      <c r="E96" s="21" t="s">
        <v>91</v>
      </c>
    </row>
    <row r="97" spans="1:5" x14ac:dyDescent="0.75">
      <c r="A97" s="21" t="s">
        <v>68</v>
      </c>
      <c r="B97" s="21" t="s">
        <v>15</v>
      </c>
      <c r="C97" s="21" t="s">
        <v>40</v>
      </c>
      <c r="D97" s="21" t="s">
        <v>12</v>
      </c>
      <c r="E97" s="21" t="s">
        <v>91</v>
      </c>
    </row>
    <row r="98" spans="1:5" x14ac:dyDescent="0.75">
      <c r="A98" s="21" t="s">
        <v>68</v>
      </c>
      <c r="B98" s="21" t="s">
        <v>15</v>
      </c>
      <c r="C98" s="21" t="s">
        <v>40</v>
      </c>
      <c r="D98" s="21" t="s">
        <v>12</v>
      </c>
      <c r="E98" s="21" t="s">
        <v>91</v>
      </c>
    </row>
    <row r="99" spans="1:5" x14ac:dyDescent="0.75">
      <c r="A99" s="21" t="s">
        <v>68</v>
      </c>
      <c r="B99" s="21" t="s">
        <v>15</v>
      </c>
      <c r="C99" s="21" t="s">
        <v>40</v>
      </c>
      <c r="D99" s="21" t="s">
        <v>12</v>
      </c>
      <c r="E99" s="21" t="s">
        <v>91</v>
      </c>
    </row>
    <row r="100" spans="1:5" x14ac:dyDescent="0.75">
      <c r="A100" s="21" t="s">
        <v>68</v>
      </c>
      <c r="B100" s="21" t="s">
        <v>15</v>
      </c>
      <c r="C100" s="21" t="s">
        <v>40</v>
      </c>
      <c r="D100" s="21" t="s">
        <v>12</v>
      </c>
      <c r="E100" s="21" t="s">
        <v>91</v>
      </c>
    </row>
    <row r="101" spans="1:5" x14ac:dyDescent="0.75">
      <c r="A101" s="21" t="s">
        <v>68</v>
      </c>
      <c r="B101" s="21" t="s">
        <v>15</v>
      </c>
      <c r="C101" s="21" t="s">
        <v>40</v>
      </c>
      <c r="D101" s="21" t="s">
        <v>12</v>
      </c>
      <c r="E101" s="21" t="s">
        <v>91</v>
      </c>
    </row>
    <row r="102" spans="1:5" x14ac:dyDescent="0.75">
      <c r="A102" s="21" t="s">
        <v>68</v>
      </c>
      <c r="B102" s="21" t="s">
        <v>15</v>
      </c>
      <c r="C102" s="21" t="s">
        <v>40</v>
      </c>
      <c r="D102" s="21" t="s">
        <v>12</v>
      </c>
      <c r="E102" s="21" t="s">
        <v>91</v>
      </c>
    </row>
    <row r="103" spans="1:5" x14ac:dyDescent="0.75">
      <c r="A103" s="21" t="s">
        <v>68</v>
      </c>
      <c r="B103" s="24" t="s">
        <v>15</v>
      </c>
      <c r="C103" s="21" t="s">
        <v>40</v>
      </c>
      <c r="D103" s="21" t="s">
        <v>12</v>
      </c>
      <c r="E103" s="21" t="s">
        <v>91</v>
      </c>
    </row>
    <row r="104" spans="1:5" x14ac:dyDescent="0.75">
      <c r="A104" s="21" t="s">
        <v>68</v>
      </c>
      <c r="B104" s="21" t="s">
        <v>15</v>
      </c>
      <c r="C104" s="21" t="s">
        <v>40</v>
      </c>
      <c r="D104" s="21" t="s">
        <v>12</v>
      </c>
      <c r="E104" s="21" t="s">
        <v>91</v>
      </c>
    </row>
    <row r="105" spans="1:5" x14ac:dyDescent="0.75">
      <c r="A105" s="21" t="s">
        <v>68</v>
      </c>
      <c r="B105" s="21" t="s">
        <v>15</v>
      </c>
      <c r="C105" s="21" t="s">
        <v>40</v>
      </c>
      <c r="D105" s="21" t="s">
        <v>12</v>
      </c>
      <c r="E105" s="21" t="s">
        <v>91</v>
      </c>
    </row>
    <row r="106" spans="1:5" x14ac:dyDescent="0.75">
      <c r="A106" s="21" t="s">
        <v>67</v>
      </c>
      <c r="B106" s="21" t="s">
        <v>15</v>
      </c>
      <c r="C106" s="21" t="s">
        <v>40</v>
      </c>
      <c r="D106" s="21" t="s">
        <v>12</v>
      </c>
      <c r="E106" s="21" t="s">
        <v>91</v>
      </c>
    </row>
    <row r="107" spans="1:5" x14ac:dyDescent="0.75">
      <c r="A107" s="21" t="s">
        <v>68</v>
      </c>
      <c r="B107" s="21" t="s">
        <v>15</v>
      </c>
      <c r="C107" s="21" t="s">
        <v>40</v>
      </c>
      <c r="D107" s="21" t="s">
        <v>75</v>
      </c>
      <c r="E107" s="21" t="s">
        <v>90</v>
      </c>
    </row>
    <row r="108" spans="1:5" x14ac:dyDescent="0.75">
      <c r="A108" s="21" t="s">
        <v>67</v>
      </c>
      <c r="B108" s="21" t="s">
        <v>15</v>
      </c>
      <c r="C108" s="21" t="s">
        <v>40</v>
      </c>
      <c r="D108" s="21" t="s">
        <v>10</v>
      </c>
      <c r="E108" s="21" t="s">
        <v>91</v>
      </c>
    </row>
    <row r="109" spans="1:5" x14ac:dyDescent="0.75">
      <c r="A109" s="21" t="s">
        <v>68</v>
      </c>
      <c r="B109" s="21" t="s">
        <v>15</v>
      </c>
      <c r="C109" s="21" t="s">
        <v>40</v>
      </c>
      <c r="D109" s="21" t="s">
        <v>10</v>
      </c>
      <c r="E109" s="21" t="s">
        <v>91</v>
      </c>
    </row>
    <row r="110" spans="1:5" x14ac:dyDescent="0.75">
      <c r="A110" s="21" t="s">
        <v>67</v>
      </c>
      <c r="B110" s="21" t="s">
        <v>15</v>
      </c>
      <c r="C110" s="21" t="s">
        <v>40</v>
      </c>
      <c r="D110" s="21" t="s">
        <v>10</v>
      </c>
      <c r="E110" s="21" t="s">
        <v>91</v>
      </c>
    </row>
    <row r="111" spans="1:5" x14ac:dyDescent="0.75">
      <c r="A111" s="21" t="s">
        <v>67</v>
      </c>
      <c r="B111" s="21" t="s">
        <v>15</v>
      </c>
      <c r="C111" s="21" t="s">
        <v>40</v>
      </c>
      <c r="D111" s="21" t="s">
        <v>10</v>
      </c>
      <c r="E111" s="21" t="s">
        <v>91</v>
      </c>
    </row>
    <row r="112" spans="1:5" x14ac:dyDescent="0.75">
      <c r="A112" s="21" t="s">
        <v>68</v>
      </c>
      <c r="B112" s="21" t="s">
        <v>15</v>
      </c>
      <c r="C112" s="21" t="s">
        <v>40</v>
      </c>
      <c r="D112" s="21" t="s">
        <v>10</v>
      </c>
      <c r="E112" s="21" t="s">
        <v>91</v>
      </c>
    </row>
    <row r="113" spans="1:5" x14ac:dyDescent="0.75">
      <c r="A113" s="21" t="s">
        <v>68</v>
      </c>
      <c r="B113" s="21" t="s">
        <v>15</v>
      </c>
      <c r="C113" s="21" t="s">
        <v>40</v>
      </c>
      <c r="D113" s="21" t="s">
        <v>10</v>
      </c>
      <c r="E113" s="21" t="s">
        <v>91</v>
      </c>
    </row>
    <row r="114" spans="1:5" x14ac:dyDescent="0.75">
      <c r="A114" s="21" t="s">
        <v>68</v>
      </c>
      <c r="B114" s="21" t="s">
        <v>15</v>
      </c>
      <c r="C114" s="21" t="s">
        <v>40</v>
      </c>
      <c r="D114" s="21" t="s">
        <v>10</v>
      </c>
      <c r="E114" s="21" t="s">
        <v>91</v>
      </c>
    </row>
    <row r="115" spans="1:5" x14ac:dyDescent="0.75">
      <c r="A115" s="21" t="s">
        <v>68</v>
      </c>
      <c r="B115" s="21" t="s">
        <v>15</v>
      </c>
      <c r="C115" s="21" t="s">
        <v>40</v>
      </c>
      <c r="D115" s="21" t="s">
        <v>10</v>
      </c>
      <c r="E115" s="21" t="s">
        <v>90</v>
      </c>
    </row>
    <row r="116" spans="1:5" x14ac:dyDescent="0.75">
      <c r="A116" s="21" t="s">
        <v>68</v>
      </c>
      <c r="B116" s="21" t="s">
        <v>15</v>
      </c>
      <c r="C116" s="21" t="s">
        <v>40</v>
      </c>
      <c r="D116" s="21" t="s">
        <v>10</v>
      </c>
      <c r="E116" s="21" t="s">
        <v>90</v>
      </c>
    </row>
    <row r="117" spans="1:5" x14ac:dyDescent="0.75">
      <c r="A117" s="21" t="s">
        <v>68</v>
      </c>
      <c r="B117" s="21" t="s">
        <v>15</v>
      </c>
      <c r="C117" s="21" t="s">
        <v>40</v>
      </c>
      <c r="D117" s="21" t="s">
        <v>10</v>
      </c>
      <c r="E117" s="21" t="s">
        <v>91</v>
      </c>
    </row>
    <row r="118" spans="1:5" x14ac:dyDescent="0.75">
      <c r="A118" s="21" t="s">
        <v>68</v>
      </c>
      <c r="B118" s="21" t="s">
        <v>15</v>
      </c>
      <c r="C118" s="21" t="s">
        <v>40</v>
      </c>
      <c r="D118" s="21" t="s">
        <v>10</v>
      </c>
      <c r="E118" s="21" t="s">
        <v>91</v>
      </c>
    </row>
    <row r="119" spans="1:5" x14ac:dyDescent="0.75">
      <c r="A119" s="21" t="s">
        <v>67</v>
      </c>
      <c r="B119" s="21" t="s">
        <v>15</v>
      </c>
      <c r="C119" s="21" t="s">
        <v>40</v>
      </c>
      <c r="D119" s="21" t="s">
        <v>10</v>
      </c>
      <c r="E119" s="21" t="s">
        <v>91</v>
      </c>
    </row>
    <row r="120" spans="1:5" x14ac:dyDescent="0.75">
      <c r="A120" s="21" t="s">
        <v>68</v>
      </c>
      <c r="B120" s="21" t="s">
        <v>15</v>
      </c>
      <c r="C120" s="21" t="s">
        <v>40</v>
      </c>
      <c r="D120" s="21" t="s">
        <v>10</v>
      </c>
      <c r="E120" s="21" t="s">
        <v>91</v>
      </c>
    </row>
    <row r="121" spans="1:5" x14ac:dyDescent="0.75">
      <c r="A121" s="21" t="s">
        <v>68</v>
      </c>
      <c r="B121" s="21" t="s">
        <v>15</v>
      </c>
      <c r="C121" s="21" t="s">
        <v>40</v>
      </c>
      <c r="D121" s="21" t="s">
        <v>10</v>
      </c>
      <c r="E121" s="21" t="s">
        <v>91</v>
      </c>
    </row>
    <row r="122" spans="1:5" x14ac:dyDescent="0.75">
      <c r="A122" s="21" t="s">
        <v>68</v>
      </c>
      <c r="B122" s="21" t="s">
        <v>15</v>
      </c>
      <c r="C122" s="21" t="s">
        <v>40</v>
      </c>
      <c r="D122" s="21" t="s">
        <v>10</v>
      </c>
      <c r="E122" s="21" t="s">
        <v>91</v>
      </c>
    </row>
    <row r="123" spans="1:5" x14ac:dyDescent="0.75">
      <c r="A123" s="21" t="s">
        <v>67</v>
      </c>
      <c r="B123" s="21" t="s">
        <v>15</v>
      </c>
      <c r="C123" s="21" t="s">
        <v>40</v>
      </c>
      <c r="D123" s="21" t="s">
        <v>10</v>
      </c>
      <c r="E123" s="21" t="s">
        <v>91</v>
      </c>
    </row>
    <row r="124" spans="1:5" x14ac:dyDescent="0.75">
      <c r="A124" s="21" t="s">
        <v>67</v>
      </c>
      <c r="B124" s="21" t="s">
        <v>15</v>
      </c>
      <c r="C124" s="21" t="s">
        <v>40</v>
      </c>
      <c r="D124" s="21" t="s">
        <v>10</v>
      </c>
      <c r="E124" s="21" t="s">
        <v>91</v>
      </c>
    </row>
    <row r="125" spans="1:5" x14ac:dyDescent="0.75">
      <c r="A125" s="21" t="s">
        <v>68</v>
      </c>
      <c r="B125" s="21" t="s">
        <v>15</v>
      </c>
      <c r="C125" s="21" t="s">
        <v>40</v>
      </c>
      <c r="D125" s="21" t="s">
        <v>10</v>
      </c>
      <c r="E125" s="21" t="s">
        <v>90</v>
      </c>
    </row>
    <row r="126" spans="1:5" x14ac:dyDescent="0.75">
      <c r="A126" s="21" t="s">
        <v>68</v>
      </c>
      <c r="B126" s="21" t="s">
        <v>15</v>
      </c>
      <c r="C126" s="21" t="s">
        <v>40</v>
      </c>
      <c r="D126" s="21" t="s">
        <v>10</v>
      </c>
      <c r="E126" s="21" t="s">
        <v>91</v>
      </c>
    </row>
    <row r="127" spans="1:5" x14ac:dyDescent="0.75">
      <c r="A127" s="21" t="s">
        <v>68</v>
      </c>
      <c r="B127" s="21" t="s">
        <v>15</v>
      </c>
      <c r="C127" s="21" t="s">
        <v>40</v>
      </c>
      <c r="D127" s="21" t="s">
        <v>73</v>
      </c>
      <c r="E127" s="21" t="s">
        <v>91</v>
      </c>
    </row>
    <row r="128" spans="1:5" x14ac:dyDescent="0.75">
      <c r="A128" s="21" t="s">
        <v>68</v>
      </c>
      <c r="B128" s="21" t="s">
        <v>15</v>
      </c>
      <c r="C128" s="21" t="s">
        <v>40</v>
      </c>
      <c r="D128" s="21" t="s">
        <v>73</v>
      </c>
      <c r="E128" s="21" t="s">
        <v>91</v>
      </c>
    </row>
    <row r="129" spans="1:5" x14ac:dyDescent="0.75">
      <c r="A129" s="21" t="s">
        <v>68</v>
      </c>
      <c r="B129" s="21" t="s">
        <v>15</v>
      </c>
      <c r="C129" s="21" t="s">
        <v>40</v>
      </c>
      <c r="D129" s="21" t="s">
        <v>21</v>
      </c>
      <c r="E129" s="21" t="s">
        <v>91</v>
      </c>
    </row>
    <row r="130" spans="1:5" x14ac:dyDescent="0.75">
      <c r="A130" s="21" t="s">
        <v>68</v>
      </c>
      <c r="B130" s="21" t="s">
        <v>15</v>
      </c>
      <c r="C130" s="21" t="s">
        <v>40</v>
      </c>
      <c r="D130" s="21" t="s">
        <v>21</v>
      </c>
      <c r="E130" s="21" t="s">
        <v>91</v>
      </c>
    </row>
    <row r="131" spans="1:5" x14ac:dyDescent="0.75">
      <c r="A131" s="21" t="s">
        <v>68</v>
      </c>
      <c r="B131" s="21" t="s">
        <v>15</v>
      </c>
      <c r="C131" s="21" t="s">
        <v>40</v>
      </c>
      <c r="D131" s="21" t="s">
        <v>21</v>
      </c>
      <c r="E131" s="21" t="s">
        <v>91</v>
      </c>
    </row>
    <row r="132" spans="1:5" x14ac:dyDescent="0.75">
      <c r="A132" s="21" t="s">
        <v>68</v>
      </c>
      <c r="B132" s="21" t="s">
        <v>15</v>
      </c>
      <c r="C132" s="21" t="s">
        <v>40</v>
      </c>
      <c r="D132" s="21" t="s">
        <v>21</v>
      </c>
      <c r="E132" s="21" t="s">
        <v>91</v>
      </c>
    </row>
    <row r="133" spans="1:5" x14ac:dyDescent="0.75">
      <c r="A133" s="21" t="s">
        <v>68</v>
      </c>
      <c r="B133" s="21" t="s">
        <v>15</v>
      </c>
      <c r="C133" s="21" t="s">
        <v>40</v>
      </c>
      <c r="D133" s="21" t="s">
        <v>74</v>
      </c>
      <c r="E133" s="21" t="s">
        <v>91</v>
      </c>
    </row>
    <row r="134" spans="1:5" x14ac:dyDescent="0.75">
      <c r="A134" s="21" t="s">
        <v>67</v>
      </c>
      <c r="B134" s="24" t="s">
        <v>15</v>
      </c>
      <c r="C134" s="21" t="s">
        <v>40</v>
      </c>
      <c r="D134" s="21" t="s">
        <v>59</v>
      </c>
      <c r="E134" s="21" t="s">
        <v>91</v>
      </c>
    </row>
    <row r="135" spans="1:5" x14ac:dyDescent="0.75">
      <c r="A135" s="21" t="s">
        <v>67</v>
      </c>
      <c r="B135" s="21" t="s">
        <v>15</v>
      </c>
      <c r="C135" s="21" t="s">
        <v>40</v>
      </c>
      <c r="D135" s="21" t="s">
        <v>59</v>
      </c>
      <c r="E135" s="21" t="s">
        <v>91</v>
      </c>
    </row>
    <row r="136" spans="1:5" x14ac:dyDescent="0.75">
      <c r="A136" s="21" t="s">
        <v>68</v>
      </c>
      <c r="B136" s="21" t="s">
        <v>15</v>
      </c>
      <c r="C136" s="21" t="s">
        <v>40</v>
      </c>
      <c r="D136" s="21" t="s">
        <v>59</v>
      </c>
      <c r="E136" s="21" t="s">
        <v>90</v>
      </c>
    </row>
    <row r="137" spans="1:5" x14ac:dyDescent="0.75">
      <c r="A137" s="21" t="s">
        <v>68</v>
      </c>
      <c r="B137" s="21" t="s">
        <v>15</v>
      </c>
      <c r="C137" s="21" t="s">
        <v>40</v>
      </c>
      <c r="D137" s="21" t="s">
        <v>59</v>
      </c>
      <c r="E137" s="21" t="s">
        <v>91</v>
      </c>
    </row>
    <row r="138" spans="1:5" x14ac:dyDescent="0.75">
      <c r="A138" s="21" t="s">
        <v>67</v>
      </c>
      <c r="B138" s="24" t="s">
        <v>15</v>
      </c>
      <c r="C138" s="21" t="s">
        <v>40</v>
      </c>
      <c r="D138" s="21" t="s">
        <v>59</v>
      </c>
      <c r="E138" s="21" t="s">
        <v>91</v>
      </c>
    </row>
    <row r="139" spans="1:5" x14ac:dyDescent="0.75">
      <c r="A139" s="21" t="s">
        <v>68</v>
      </c>
      <c r="B139" s="21" t="s">
        <v>15</v>
      </c>
      <c r="C139" s="21" t="s">
        <v>40</v>
      </c>
      <c r="D139" s="21" t="s">
        <v>59</v>
      </c>
      <c r="E139" s="21" t="s">
        <v>91</v>
      </c>
    </row>
    <row r="140" spans="1:5" x14ac:dyDescent="0.75">
      <c r="A140" s="21" t="s">
        <v>67</v>
      </c>
      <c r="B140" s="21" t="s">
        <v>15</v>
      </c>
      <c r="C140" s="21" t="s">
        <v>40</v>
      </c>
      <c r="D140" s="21" t="s">
        <v>19</v>
      </c>
      <c r="E140" s="21" t="s">
        <v>90</v>
      </c>
    </row>
    <row r="141" spans="1:5" x14ac:dyDescent="0.75">
      <c r="A141" s="21" t="s">
        <v>68</v>
      </c>
      <c r="B141" s="21" t="s">
        <v>15</v>
      </c>
      <c r="C141" s="21" t="s">
        <v>40</v>
      </c>
      <c r="D141" s="21" t="s">
        <v>19</v>
      </c>
      <c r="E141" s="21" t="s">
        <v>91</v>
      </c>
    </row>
    <row r="142" spans="1:5" x14ac:dyDescent="0.75">
      <c r="A142" s="21" t="s">
        <v>68</v>
      </c>
      <c r="B142" s="21" t="s">
        <v>15</v>
      </c>
      <c r="C142" s="21" t="s">
        <v>40</v>
      </c>
      <c r="D142" s="21" t="s">
        <v>31</v>
      </c>
      <c r="E142" s="21" t="s">
        <v>91</v>
      </c>
    </row>
    <row r="143" spans="1:5" x14ac:dyDescent="0.75">
      <c r="A143" s="21" t="s">
        <v>68</v>
      </c>
      <c r="B143" s="21" t="s">
        <v>15</v>
      </c>
      <c r="C143" s="21" t="s">
        <v>40</v>
      </c>
      <c r="D143" s="21" t="s">
        <v>31</v>
      </c>
      <c r="E143" s="21" t="s">
        <v>91</v>
      </c>
    </row>
    <row r="144" spans="1:5" x14ac:dyDescent="0.75">
      <c r="A144" s="21" t="s">
        <v>68</v>
      </c>
      <c r="B144" s="21" t="s">
        <v>15</v>
      </c>
      <c r="C144" s="21" t="s">
        <v>40</v>
      </c>
      <c r="D144" s="21" t="s">
        <v>24</v>
      </c>
      <c r="E144" s="21" t="s">
        <v>91</v>
      </c>
    </row>
    <row r="145" spans="1:5" x14ac:dyDescent="0.75">
      <c r="A145" s="21" t="s">
        <v>68</v>
      </c>
      <c r="B145" s="21" t="s">
        <v>15</v>
      </c>
      <c r="C145" s="21" t="s">
        <v>40</v>
      </c>
      <c r="D145" s="21" t="s">
        <v>24</v>
      </c>
      <c r="E145" s="21" t="s">
        <v>91</v>
      </c>
    </row>
    <row r="146" spans="1:5" x14ac:dyDescent="0.75">
      <c r="A146" s="21" t="s">
        <v>68</v>
      </c>
      <c r="B146" s="21" t="s">
        <v>15</v>
      </c>
      <c r="C146" s="21" t="s">
        <v>40</v>
      </c>
      <c r="D146" s="21" t="s">
        <v>24</v>
      </c>
      <c r="E146" s="21" t="s">
        <v>91</v>
      </c>
    </row>
    <row r="147" spans="1:5" x14ac:dyDescent="0.75">
      <c r="A147" s="21" t="s">
        <v>67</v>
      </c>
      <c r="B147" s="21" t="s">
        <v>15</v>
      </c>
      <c r="C147" s="21" t="s">
        <v>40</v>
      </c>
      <c r="D147" s="21" t="s">
        <v>24</v>
      </c>
      <c r="E147" s="21" t="s">
        <v>91</v>
      </c>
    </row>
    <row r="148" spans="1:5" x14ac:dyDescent="0.75">
      <c r="A148" s="21" t="s">
        <v>68</v>
      </c>
      <c r="B148" s="21" t="s">
        <v>15</v>
      </c>
      <c r="C148" s="21" t="s">
        <v>40</v>
      </c>
      <c r="D148" s="21" t="s">
        <v>24</v>
      </c>
      <c r="E148" s="21" t="s">
        <v>90</v>
      </c>
    </row>
    <row r="149" spans="1:5" x14ac:dyDescent="0.75">
      <c r="A149" s="21" t="s">
        <v>67</v>
      </c>
      <c r="B149" s="21" t="s">
        <v>15</v>
      </c>
      <c r="C149" s="21" t="s">
        <v>40</v>
      </c>
      <c r="D149" s="21" t="s">
        <v>24</v>
      </c>
      <c r="E149" s="21" t="s">
        <v>91</v>
      </c>
    </row>
    <row r="150" spans="1:5" x14ac:dyDescent="0.75">
      <c r="A150" s="21" t="s">
        <v>68</v>
      </c>
      <c r="B150" s="21" t="s">
        <v>15</v>
      </c>
      <c r="C150" s="21" t="s">
        <v>40</v>
      </c>
      <c r="D150" s="21" t="s">
        <v>24</v>
      </c>
      <c r="E150" s="21" t="s">
        <v>91</v>
      </c>
    </row>
    <row r="151" spans="1:5" x14ac:dyDescent="0.75">
      <c r="A151" s="21" t="s">
        <v>67</v>
      </c>
      <c r="B151" s="21" t="s">
        <v>15</v>
      </c>
      <c r="C151" s="21" t="s">
        <v>40</v>
      </c>
      <c r="D151" s="21" t="s">
        <v>24</v>
      </c>
      <c r="E151" s="21" t="s">
        <v>91</v>
      </c>
    </row>
    <row r="152" spans="1:5" x14ac:dyDescent="0.75">
      <c r="A152" s="21" t="s">
        <v>68</v>
      </c>
      <c r="B152" s="21" t="s">
        <v>15</v>
      </c>
      <c r="C152" s="21" t="s">
        <v>40</v>
      </c>
      <c r="D152" s="21" t="s">
        <v>24</v>
      </c>
      <c r="E152" s="21" t="s">
        <v>91</v>
      </c>
    </row>
    <row r="153" spans="1:5" x14ac:dyDescent="0.75">
      <c r="A153" s="21" t="s">
        <v>68</v>
      </c>
      <c r="B153" s="21" t="s">
        <v>15</v>
      </c>
      <c r="C153" s="21" t="s">
        <v>40</v>
      </c>
      <c r="D153" s="21" t="s">
        <v>24</v>
      </c>
      <c r="E153" s="21" t="s">
        <v>91</v>
      </c>
    </row>
    <row r="154" spans="1:5" x14ac:dyDescent="0.75">
      <c r="A154" s="21" t="s">
        <v>68</v>
      </c>
      <c r="B154" s="21" t="s">
        <v>15</v>
      </c>
      <c r="C154" s="21" t="s">
        <v>40</v>
      </c>
      <c r="D154" s="21" t="s">
        <v>24</v>
      </c>
      <c r="E154" s="21" t="s">
        <v>91</v>
      </c>
    </row>
    <row r="155" spans="1:5" x14ac:dyDescent="0.75">
      <c r="A155" s="21" t="s">
        <v>68</v>
      </c>
      <c r="B155" s="21" t="s">
        <v>15</v>
      </c>
      <c r="C155" s="21" t="s">
        <v>40</v>
      </c>
      <c r="D155" s="21" t="s">
        <v>24</v>
      </c>
      <c r="E155" s="21" t="s">
        <v>91</v>
      </c>
    </row>
    <row r="156" spans="1:5" x14ac:dyDescent="0.75">
      <c r="A156" s="21" t="s">
        <v>68</v>
      </c>
      <c r="B156" s="21" t="s">
        <v>15</v>
      </c>
      <c r="C156" s="21" t="s">
        <v>40</v>
      </c>
      <c r="D156" s="21" t="s">
        <v>24</v>
      </c>
      <c r="E156" s="21" t="s">
        <v>91</v>
      </c>
    </row>
    <row r="157" spans="1:5" x14ac:dyDescent="0.75">
      <c r="A157" s="21" t="s">
        <v>68</v>
      </c>
      <c r="B157" s="21" t="s">
        <v>15</v>
      </c>
      <c r="C157" s="21" t="s">
        <v>40</v>
      </c>
      <c r="D157" s="21" t="s">
        <v>24</v>
      </c>
      <c r="E157" s="21" t="s">
        <v>91</v>
      </c>
    </row>
    <row r="158" spans="1:5" x14ac:dyDescent="0.75">
      <c r="A158" s="21" t="s">
        <v>68</v>
      </c>
      <c r="B158" s="21" t="s">
        <v>15</v>
      </c>
      <c r="C158" s="21" t="s">
        <v>40</v>
      </c>
      <c r="D158" s="21" t="s">
        <v>24</v>
      </c>
      <c r="E158" s="21" t="s">
        <v>91</v>
      </c>
    </row>
    <row r="159" spans="1:5" x14ac:dyDescent="0.75">
      <c r="A159" s="21" t="s">
        <v>68</v>
      </c>
      <c r="B159" s="21" t="s">
        <v>15</v>
      </c>
      <c r="C159" s="21" t="s">
        <v>40</v>
      </c>
      <c r="D159" s="21" t="s">
        <v>24</v>
      </c>
      <c r="E159" s="21" t="s">
        <v>91</v>
      </c>
    </row>
    <row r="160" spans="1:5" x14ac:dyDescent="0.75">
      <c r="A160" s="21" t="s">
        <v>68</v>
      </c>
      <c r="B160" s="21" t="s">
        <v>15</v>
      </c>
      <c r="C160" s="21" t="s">
        <v>40</v>
      </c>
      <c r="D160" s="21" t="s">
        <v>24</v>
      </c>
      <c r="E160" s="21" t="s">
        <v>91</v>
      </c>
    </row>
    <row r="161" spans="1:5" x14ac:dyDescent="0.75">
      <c r="A161" s="21" t="s">
        <v>68</v>
      </c>
      <c r="B161" s="21" t="s">
        <v>15</v>
      </c>
      <c r="C161" s="21" t="s">
        <v>40</v>
      </c>
      <c r="D161" s="21" t="s">
        <v>24</v>
      </c>
      <c r="E161" s="21" t="s">
        <v>91</v>
      </c>
    </row>
    <row r="162" spans="1:5" x14ac:dyDescent="0.75">
      <c r="A162" s="21" t="s">
        <v>68</v>
      </c>
      <c r="B162" s="21" t="s">
        <v>15</v>
      </c>
      <c r="C162" s="21" t="s">
        <v>40</v>
      </c>
      <c r="D162" s="21" t="s">
        <v>24</v>
      </c>
      <c r="E162" s="21" t="s">
        <v>91</v>
      </c>
    </row>
    <row r="163" spans="1:5" x14ac:dyDescent="0.75">
      <c r="A163" s="21" t="s">
        <v>68</v>
      </c>
      <c r="B163" s="21" t="s">
        <v>15</v>
      </c>
      <c r="C163" s="21" t="s">
        <v>40</v>
      </c>
      <c r="D163" s="21" t="s">
        <v>24</v>
      </c>
      <c r="E163" s="21" t="s">
        <v>91</v>
      </c>
    </row>
    <row r="164" spans="1:5" x14ac:dyDescent="0.75">
      <c r="A164" s="21" t="s">
        <v>68</v>
      </c>
      <c r="B164" s="21" t="s">
        <v>15</v>
      </c>
      <c r="C164" s="21" t="s">
        <v>40</v>
      </c>
      <c r="D164" s="21" t="s">
        <v>24</v>
      </c>
      <c r="E164" s="21" t="s">
        <v>91</v>
      </c>
    </row>
    <row r="165" spans="1:5" x14ac:dyDescent="0.75">
      <c r="A165" s="21" t="s">
        <v>68</v>
      </c>
      <c r="B165" s="21" t="s">
        <v>15</v>
      </c>
      <c r="C165" s="21" t="s">
        <v>40</v>
      </c>
      <c r="D165" s="21" t="s">
        <v>24</v>
      </c>
      <c r="E165" s="21" t="s">
        <v>90</v>
      </c>
    </row>
    <row r="166" spans="1:5" x14ac:dyDescent="0.75">
      <c r="A166" s="21" t="s">
        <v>68</v>
      </c>
      <c r="B166" s="23" t="s">
        <v>15</v>
      </c>
      <c r="C166" s="21" t="s">
        <v>40</v>
      </c>
      <c r="D166" s="21" t="s">
        <v>24</v>
      </c>
      <c r="E166" s="21" t="s">
        <v>90</v>
      </c>
    </row>
    <row r="167" spans="1:5" x14ac:dyDescent="0.75">
      <c r="A167" s="21" t="s">
        <v>67</v>
      </c>
      <c r="B167" s="21" t="s">
        <v>15</v>
      </c>
      <c r="C167" s="21" t="s">
        <v>40</v>
      </c>
      <c r="D167" s="21" t="s">
        <v>24</v>
      </c>
      <c r="E167" s="21" t="s">
        <v>90</v>
      </c>
    </row>
    <row r="168" spans="1:5" x14ac:dyDescent="0.75">
      <c r="A168" s="21" t="s">
        <v>68</v>
      </c>
      <c r="B168" s="21" t="s">
        <v>15</v>
      </c>
      <c r="C168" s="21" t="s">
        <v>40</v>
      </c>
      <c r="D168" s="21" t="s">
        <v>24</v>
      </c>
      <c r="E168" s="21" t="s">
        <v>91</v>
      </c>
    </row>
    <row r="169" spans="1:5" x14ac:dyDescent="0.75">
      <c r="A169" s="21" t="s">
        <v>68</v>
      </c>
      <c r="B169" s="21" t="s">
        <v>15</v>
      </c>
      <c r="C169" s="21" t="s">
        <v>40</v>
      </c>
      <c r="D169" s="21" t="s">
        <v>24</v>
      </c>
      <c r="E169" s="21" t="s">
        <v>91</v>
      </c>
    </row>
    <row r="170" spans="1:5" x14ac:dyDescent="0.75">
      <c r="A170" s="21" t="s">
        <v>68</v>
      </c>
      <c r="B170" s="21" t="s">
        <v>15</v>
      </c>
      <c r="C170" s="21" t="s">
        <v>40</v>
      </c>
      <c r="D170" s="21" t="s">
        <v>24</v>
      </c>
      <c r="E170" s="21" t="s">
        <v>91</v>
      </c>
    </row>
    <row r="171" spans="1:5" x14ac:dyDescent="0.75">
      <c r="A171" s="21" t="s">
        <v>68</v>
      </c>
      <c r="B171" s="21" t="s">
        <v>15</v>
      </c>
      <c r="C171" s="21" t="s">
        <v>40</v>
      </c>
      <c r="D171" s="21" t="s">
        <v>24</v>
      </c>
      <c r="E171" s="21" t="s">
        <v>91</v>
      </c>
    </row>
    <row r="172" spans="1:5" x14ac:dyDescent="0.75">
      <c r="A172" s="21" t="s">
        <v>68</v>
      </c>
      <c r="B172" s="21" t="s">
        <v>15</v>
      </c>
      <c r="C172" s="21" t="s">
        <v>40</v>
      </c>
      <c r="D172" s="21" t="s">
        <v>24</v>
      </c>
      <c r="E172" s="21" t="s">
        <v>91</v>
      </c>
    </row>
    <row r="173" spans="1:5" x14ac:dyDescent="0.75">
      <c r="A173" s="21" t="s">
        <v>68</v>
      </c>
      <c r="B173" s="21" t="s">
        <v>15</v>
      </c>
      <c r="C173" s="21" t="s">
        <v>40</v>
      </c>
      <c r="D173" s="21" t="s">
        <v>24</v>
      </c>
      <c r="E173" s="21" t="s">
        <v>91</v>
      </c>
    </row>
    <row r="174" spans="1:5" x14ac:dyDescent="0.75">
      <c r="A174" s="21" t="s">
        <v>68</v>
      </c>
      <c r="B174" s="21" t="s">
        <v>15</v>
      </c>
      <c r="C174" s="21" t="s">
        <v>40</v>
      </c>
      <c r="D174" s="21" t="s">
        <v>24</v>
      </c>
      <c r="E174" s="21" t="s">
        <v>91</v>
      </c>
    </row>
    <row r="175" spans="1:5" x14ac:dyDescent="0.75">
      <c r="A175" s="21" t="s">
        <v>68</v>
      </c>
      <c r="B175" s="21" t="s">
        <v>15</v>
      </c>
      <c r="C175" s="21" t="s">
        <v>40</v>
      </c>
      <c r="D175" s="21" t="s">
        <v>24</v>
      </c>
      <c r="E175" s="21" t="s">
        <v>91</v>
      </c>
    </row>
    <row r="176" spans="1:5" x14ac:dyDescent="0.75">
      <c r="A176" s="21" t="s">
        <v>68</v>
      </c>
      <c r="B176" s="21" t="s">
        <v>15</v>
      </c>
      <c r="C176" s="21" t="s">
        <v>40</v>
      </c>
      <c r="D176" s="21" t="s">
        <v>24</v>
      </c>
      <c r="E176" s="21" t="s">
        <v>91</v>
      </c>
    </row>
    <row r="177" spans="1:5" x14ac:dyDescent="0.75">
      <c r="A177" s="21" t="s">
        <v>68</v>
      </c>
      <c r="B177" s="21" t="s">
        <v>15</v>
      </c>
      <c r="C177" s="21" t="s">
        <v>40</v>
      </c>
      <c r="D177" s="21" t="s">
        <v>24</v>
      </c>
      <c r="E177" s="21" t="s">
        <v>91</v>
      </c>
    </row>
    <row r="178" spans="1:5" x14ac:dyDescent="0.75">
      <c r="A178" s="21" t="s">
        <v>68</v>
      </c>
      <c r="B178" s="21" t="s">
        <v>15</v>
      </c>
      <c r="C178" s="21" t="s">
        <v>40</v>
      </c>
      <c r="D178" s="21" t="s">
        <v>24</v>
      </c>
      <c r="E178" s="21" t="s">
        <v>91</v>
      </c>
    </row>
    <row r="179" spans="1:5" x14ac:dyDescent="0.75">
      <c r="A179" s="21" t="s">
        <v>68</v>
      </c>
      <c r="B179" s="21" t="s">
        <v>15</v>
      </c>
      <c r="C179" s="21" t="s">
        <v>40</v>
      </c>
      <c r="D179" s="21" t="s">
        <v>24</v>
      </c>
      <c r="E179" s="21" t="s">
        <v>91</v>
      </c>
    </row>
    <row r="180" spans="1:5" x14ac:dyDescent="0.75">
      <c r="A180" s="21" t="s">
        <v>67</v>
      </c>
      <c r="B180" s="21" t="s">
        <v>15</v>
      </c>
      <c r="C180" s="21" t="s">
        <v>40</v>
      </c>
      <c r="D180" s="21" t="s">
        <v>24</v>
      </c>
      <c r="E180" s="21" t="s">
        <v>91</v>
      </c>
    </row>
    <row r="181" spans="1:5" x14ac:dyDescent="0.75">
      <c r="A181" s="21" t="s">
        <v>67</v>
      </c>
      <c r="B181" s="22" t="s">
        <v>15</v>
      </c>
      <c r="C181" s="21" t="s">
        <v>40</v>
      </c>
      <c r="D181" s="21" t="s">
        <v>24</v>
      </c>
      <c r="E181" s="21" t="s">
        <v>91</v>
      </c>
    </row>
    <row r="182" spans="1:5" x14ac:dyDescent="0.75">
      <c r="A182" s="21" t="s">
        <v>68</v>
      </c>
      <c r="B182" s="21" t="s">
        <v>15</v>
      </c>
      <c r="C182" s="21" t="s">
        <v>40</v>
      </c>
      <c r="D182" s="21" t="s">
        <v>28</v>
      </c>
      <c r="E182" s="21" t="s">
        <v>90</v>
      </c>
    </row>
    <row r="183" spans="1:5" x14ac:dyDescent="0.75">
      <c r="A183" s="21" t="s">
        <v>68</v>
      </c>
      <c r="B183" s="21" t="s">
        <v>15</v>
      </c>
      <c r="C183" s="21" t="s">
        <v>40</v>
      </c>
      <c r="D183" s="21" t="s">
        <v>28</v>
      </c>
      <c r="E183" s="21" t="s">
        <v>91</v>
      </c>
    </row>
    <row r="184" spans="1:5" x14ac:dyDescent="0.75">
      <c r="A184" s="21" t="s">
        <v>68</v>
      </c>
      <c r="B184" s="21" t="s">
        <v>15</v>
      </c>
      <c r="C184" s="21" t="s">
        <v>40</v>
      </c>
      <c r="D184" s="21" t="s">
        <v>28</v>
      </c>
      <c r="E184" s="21" t="s">
        <v>90</v>
      </c>
    </row>
    <row r="185" spans="1:5" x14ac:dyDescent="0.75">
      <c r="A185" s="21" t="s">
        <v>68</v>
      </c>
      <c r="B185" s="21" t="s">
        <v>15</v>
      </c>
      <c r="C185" s="21" t="s">
        <v>40</v>
      </c>
      <c r="D185" s="21" t="s">
        <v>28</v>
      </c>
      <c r="E185" s="21" t="s">
        <v>90</v>
      </c>
    </row>
    <row r="186" spans="1:5" x14ac:dyDescent="0.75">
      <c r="A186" s="21" t="s">
        <v>68</v>
      </c>
      <c r="B186" s="21" t="s">
        <v>15</v>
      </c>
      <c r="C186" s="21" t="s">
        <v>40</v>
      </c>
      <c r="D186" s="21" t="s">
        <v>28</v>
      </c>
      <c r="E186" s="21" t="s">
        <v>91</v>
      </c>
    </row>
    <row r="187" spans="1:5" x14ac:dyDescent="0.75">
      <c r="A187" s="21" t="s">
        <v>68</v>
      </c>
      <c r="B187" s="21" t="s">
        <v>15</v>
      </c>
      <c r="C187" s="21" t="s">
        <v>40</v>
      </c>
      <c r="D187" s="21" t="s">
        <v>28</v>
      </c>
      <c r="E187" s="21" t="s">
        <v>90</v>
      </c>
    </row>
    <row r="188" spans="1:5" x14ac:dyDescent="0.75">
      <c r="A188" s="21" t="s">
        <v>68</v>
      </c>
      <c r="B188" s="21" t="s">
        <v>15</v>
      </c>
      <c r="C188" s="21" t="s">
        <v>40</v>
      </c>
      <c r="D188" s="21" t="s">
        <v>28</v>
      </c>
      <c r="E188" s="21" t="s">
        <v>90</v>
      </c>
    </row>
    <row r="189" spans="1:5" x14ac:dyDescent="0.75">
      <c r="A189" s="21" t="s">
        <v>67</v>
      </c>
      <c r="B189" s="21" t="s">
        <v>15</v>
      </c>
      <c r="C189" s="21" t="s">
        <v>40</v>
      </c>
      <c r="D189" s="21" t="s">
        <v>28</v>
      </c>
      <c r="E189" s="21" t="s">
        <v>91</v>
      </c>
    </row>
    <row r="190" spans="1:5" x14ac:dyDescent="0.75">
      <c r="A190" s="21" t="s">
        <v>67</v>
      </c>
      <c r="B190" s="21" t="s">
        <v>15</v>
      </c>
      <c r="C190" s="21" t="s">
        <v>40</v>
      </c>
      <c r="D190" s="21" t="s">
        <v>28</v>
      </c>
      <c r="E190" s="21" t="s">
        <v>91</v>
      </c>
    </row>
    <row r="191" spans="1:5" x14ac:dyDescent="0.75">
      <c r="A191" s="21" t="s">
        <v>67</v>
      </c>
      <c r="B191" s="21" t="s">
        <v>15</v>
      </c>
      <c r="C191" s="21" t="s">
        <v>40</v>
      </c>
      <c r="D191" s="21" t="s">
        <v>28</v>
      </c>
      <c r="E191" s="21" t="s">
        <v>91</v>
      </c>
    </row>
    <row r="192" spans="1:5" x14ac:dyDescent="0.75">
      <c r="A192" s="21" t="s">
        <v>67</v>
      </c>
      <c r="B192" s="21" t="s">
        <v>15</v>
      </c>
      <c r="C192" s="21" t="s">
        <v>40</v>
      </c>
      <c r="D192" s="21" t="s">
        <v>28</v>
      </c>
      <c r="E192" s="21" t="s">
        <v>91</v>
      </c>
    </row>
    <row r="193" spans="1:5" x14ac:dyDescent="0.75">
      <c r="A193" s="21" t="s">
        <v>68</v>
      </c>
      <c r="B193" s="21" t="s">
        <v>4</v>
      </c>
      <c r="C193" s="21" t="s">
        <v>40</v>
      </c>
      <c r="D193" s="21" t="s">
        <v>16</v>
      </c>
      <c r="E193" s="21" t="s">
        <v>90</v>
      </c>
    </row>
    <row r="194" spans="1:5" x14ac:dyDescent="0.75">
      <c r="A194" s="21" t="s">
        <v>68</v>
      </c>
      <c r="B194" s="21" t="s">
        <v>4</v>
      </c>
      <c r="C194" s="21" t="s">
        <v>40</v>
      </c>
      <c r="D194" s="21" t="s">
        <v>16</v>
      </c>
      <c r="E194" s="21" t="s">
        <v>90</v>
      </c>
    </row>
    <row r="195" spans="1:5" x14ac:dyDescent="0.75">
      <c r="A195" s="21" t="s">
        <v>68</v>
      </c>
      <c r="B195" s="21" t="s">
        <v>4</v>
      </c>
      <c r="C195" s="21" t="s">
        <v>40</v>
      </c>
      <c r="D195" s="21" t="s">
        <v>16</v>
      </c>
      <c r="E195" s="21" t="s">
        <v>91</v>
      </c>
    </row>
    <row r="196" spans="1:5" x14ac:dyDescent="0.75">
      <c r="A196" s="21" t="s">
        <v>68</v>
      </c>
      <c r="B196" s="21" t="s">
        <v>4</v>
      </c>
      <c r="C196" s="21" t="s">
        <v>40</v>
      </c>
      <c r="D196" s="21" t="s">
        <v>16</v>
      </c>
      <c r="E196" s="21" t="s">
        <v>91</v>
      </c>
    </row>
    <row r="197" spans="1:5" x14ac:dyDescent="0.75">
      <c r="A197" s="21" t="s">
        <v>68</v>
      </c>
      <c r="B197" s="21" t="s">
        <v>4</v>
      </c>
      <c r="C197" s="21" t="s">
        <v>40</v>
      </c>
      <c r="D197" s="21" t="s">
        <v>16</v>
      </c>
      <c r="E197" s="21" t="s">
        <v>90</v>
      </c>
    </row>
    <row r="198" spans="1:5" x14ac:dyDescent="0.75">
      <c r="A198" s="21" t="s">
        <v>68</v>
      </c>
      <c r="B198" s="21" t="s">
        <v>4</v>
      </c>
      <c r="C198" s="21" t="s">
        <v>40</v>
      </c>
      <c r="D198" s="21" t="s">
        <v>16</v>
      </c>
      <c r="E198" s="21" t="s">
        <v>91</v>
      </c>
    </row>
    <row r="199" spans="1:5" x14ac:dyDescent="0.75">
      <c r="A199" s="21" t="s">
        <v>68</v>
      </c>
      <c r="B199" s="21" t="s">
        <v>4</v>
      </c>
      <c r="C199" s="21" t="s">
        <v>40</v>
      </c>
      <c r="D199" s="21" t="s">
        <v>16</v>
      </c>
      <c r="E199" s="21" t="s">
        <v>91</v>
      </c>
    </row>
    <row r="200" spans="1:5" x14ac:dyDescent="0.75">
      <c r="A200" s="21" t="s">
        <v>68</v>
      </c>
      <c r="B200" s="21" t="s">
        <v>4</v>
      </c>
      <c r="C200" s="21" t="s">
        <v>40</v>
      </c>
      <c r="D200" s="21" t="s">
        <v>61</v>
      </c>
      <c r="E200" s="21" t="s">
        <v>91</v>
      </c>
    </row>
    <row r="201" spans="1:5" x14ac:dyDescent="0.75">
      <c r="A201" s="21" t="s">
        <v>67</v>
      </c>
      <c r="B201" s="21" t="s">
        <v>4</v>
      </c>
      <c r="C201" s="21" t="s">
        <v>40</v>
      </c>
      <c r="D201" s="21" t="s">
        <v>61</v>
      </c>
      <c r="E201" s="21" t="s">
        <v>90</v>
      </c>
    </row>
    <row r="202" spans="1:5" x14ac:dyDescent="0.75">
      <c r="A202" s="21" t="s">
        <v>68</v>
      </c>
      <c r="B202" s="21" t="s">
        <v>4</v>
      </c>
      <c r="C202" s="21" t="s">
        <v>40</v>
      </c>
      <c r="D202" s="21" t="s">
        <v>60</v>
      </c>
      <c r="E202" s="21" t="s">
        <v>91</v>
      </c>
    </row>
    <row r="203" spans="1:5" x14ac:dyDescent="0.75">
      <c r="A203" s="21" t="s">
        <v>68</v>
      </c>
      <c r="B203" s="21" t="s">
        <v>4</v>
      </c>
      <c r="C203" s="21" t="s">
        <v>40</v>
      </c>
      <c r="D203" s="21" t="s">
        <v>9</v>
      </c>
      <c r="E203" s="21" t="s">
        <v>91</v>
      </c>
    </row>
    <row r="204" spans="1:5" x14ac:dyDescent="0.75">
      <c r="A204" s="21" t="s">
        <v>68</v>
      </c>
      <c r="B204" s="21" t="s">
        <v>4</v>
      </c>
      <c r="C204" s="21" t="s">
        <v>40</v>
      </c>
      <c r="D204" s="21" t="s">
        <v>9</v>
      </c>
      <c r="E204" s="21" t="s">
        <v>91</v>
      </c>
    </row>
    <row r="205" spans="1:5" x14ac:dyDescent="0.75">
      <c r="A205" s="21" t="s">
        <v>68</v>
      </c>
      <c r="B205" s="21" t="s">
        <v>4</v>
      </c>
      <c r="C205" s="21" t="s">
        <v>40</v>
      </c>
      <c r="D205" s="21" t="s">
        <v>9</v>
      </c>
      <c r="E205" s="21" t="s">
        <v>91</v>
      </c>
    </row>
    <row r="206" spans="1:5" x14ac:dyDescent="0.75">
      <c r="A206" s="21" t="s">
        <v>68</v>
      </c>
      <c r="B206" s="21" t="s">
        <v>4</v>
      </c>
      <c r="C206" s="21" t="s">
        <v>40</v>
      </c>
      <c r="D206" s="21" t="s">
        <v>9</v>
      </c>
      <c r="E206" s="21" t="s">
        <v>91</v>
      </c>
    </row>
    <row r="207" spans="1:5" x14ac:dyDescent="0.75">
      <c r="A207" s="21" t="s">
        <v>68</v>
      </c>
      <c r="B207" s="21" t="s">
        <v>4</v>
      </c>
      <c r="C207" s="21" t="s">
        <v>40</v>
      </c>
      <c r="D207" s="21" t="s">
        <v>26</v>
      </c>
      <c r="E207" s="21" t="s">
        <v>90</v>
      </c>
    </row>
    <row r="208" spans="1:5" x14ac:dyDescent="0.75">
      <c r="A208" s="21" t="s">
        <v>68</v>
      </c>
      <c r="B208" s="21" t="s">
        <v>4</v>
      </c>
      <c r="C208" s="21" t="s">
        <v>40</v>
      </c>
      <c r="D208" s="21" t="s">
        <v>26</v>
      </c>
      <c r="E208" s="21" t="s">
        <v>91</v>
      </c>
    </row>
    <row r="209" spans="1:5" x14ac:dyDescent="0.75">
      <c r="A209" s="21" t="s">
        <v>67</v>
      </c>
      <c r="B209" s="21" t="s">
        <v>4</v>
      </c>
      <c r="C209" s="21" t="s">
        <v>40</v>
      </c>
      <c r="D209" s="21" t="s">
        <v>7</v>
      </c>
      <c r="E209" s="21" t="s">
        <v>90</v>
      </c>
    </row>
    <row r="210" spans="1:5" x14ac:dyDescent="0.75">
      <c r="A210" s="21" t="s">
        <v>67</v>
      </c>
      <c r="B210" s="21" t="s">
        <v>4</v>
      </c>
      <c r="C210" s="21" t="s">
        <v>40</v>
      </c>
      <c r="D210" s="21" t="s">
        <v>7</v>
      </c>
      <c r="E210" s="21" t="s">
        <v>91</v>
      </c>
    </row>
    <row r="211" spans="1:5" x14ac:dyDescent="0.75">
      <c r="A211" s="21" t="s">
        <v>68</v>
      </c>
      <c r="B211" s="21" t="s">
        <v>4</v>
      </c>
      <c r="C211" s="21" t="s">
        <v>40</v>
      </c>
      <c r="D211" s="21" t="s">
        <v>7</v>
      </c>
      <c r="E211" s="21" t="s">
        <v>91</v>
      </c>
    </row>
    <row r="212" spans="1:5" x14ac:dyDescent="0.75">
      <c r="A212" s="21" t="s">
        <v>68</v>
      </c>
      <c r="B212" s="21" t="s">
        <v>4</v>
      </c>
      <c r="C212" s="21" t="s">
        <v>40</v>
      </c>
      <c r="D212" s="21" t="s">
        <v>7</v>
      </c>
      <c r="E212" s="21" t="s">
        <v>90</v>
      </c>
    </row>
    <row r="213" spans="1:5" x14ac:dyDescent="0.75">
      <c r="A213" s="21" t="s">
        <v>68</v>
      </c>
      <c r="B213" s="21" t="s">
        <v>4</v>
      </c>
      <c r="C213" s="21" t="s">
        <v>40</v>
      </c>
      <c r="D213" s="21" t="s">
        <v>7</v>
      </c>
      <c r="E213" s="21" t="s">
        <v>91</v>
      </c>
    </row>
    <row r="214" spans="1:5" x14ac:dyDescent="0.75">
      <c r="A214" s="21" t="s">
        <v>68</v>
      </c>
      <c r="B214" s="21" t="s">
        <v>4</v>
      </c>
      <c r="C214" s="21" t="s">
        <v>40</v>
      </c>
      <c r="D214" s="21" t="s">
        <v>7</v>
      </c>
      <c r="E214" s="21" t="s">
        <v>91</v>
      </c>
    </row>
    <row r="215" spans="1:5" x14ac:dyDescent="0.75">
      <c r="A215" s="21" t="s">
        <v>68</v>
      </c>
      <c r="B215" s="21" t="s">
        <v>4</v>
      </c>
      <c r="C215" s="21" t="s">
        <v>40</v>
      </c>
      <c r="D215" s="21" t="s">
        <v>7</v>
      </c>
      <c r="E215" s="21" t="s">
        <v>91</v>
      </c>
    </row>
    <row r="216" spans="1:5" x14ac:dyDescent="0.75">
      <c r="A216" s="21" t="s">
        <v>68</v>
      </c>
      <c r="B216" s="21" t="s">
        <v>4</v>
      </c>
      <c r="C216" s="21" t="s">
        <v>40</v>
      </c>
      <c r="D216" s="21" t="s">
        <v>7</v>
      </c>
      <c r="E216" s="21" t="s">
        <v>91</v>
      </c>
    </row>
    <row r="217" spans="1:5" x14ac:dyDescent="0.75">
      <c r="A217" s="21" t="s">
        <v>68</v>
      </c>
      <c r="B217" s="21" t="s">
        <v>4</v>
      </c>
      <c r="C217" s="21" t="s">
        <v>40</v>
      </c>
      <c r="D217" s="21" t="s">
        <v>7</v>
      </c>
      <c r="E217" s="21" t="s">
        <v>91</v>
      </c>
    </row>
    <row r="218" spans="1:5" x14ac:dyDescent="0.75">
      <c r="A218" s="21" t="s">
        <v>68</v>
      </c>
      <c r="B218" s="21" t="s">
        <v>4</v>
      </c>
      <c r="C218" s="21" t="s">
        <v>40</v>
      </c>
      <c r="D218" s="21" t="s">
        <v>7</v>
      </c>
      <c r="E218" s="21" t="s">
        <v>91</v>
      </c>
    </row>
    <row r="219" spans="1:5" x14ac:dyDescent="0.75">
      <c r="A219" s="21" t="s">
        <v>68</v>
      </c>
      <c r="B219" s="21" t="s">
        <v>4</v>
      </c>
      <c r="C219" s="21" t="s">
        <v>40</v>
      </c>
      <c r="D219" s="21" t="s">
        <v>7</v>
      </c>
      <c r="E219" s="21" t="s">
        <v>91</v>
      </c>
    </row>
    <row r="220" spans="1:5" x14ac:dyDescent="0.75">
      <c r="A220" s="21" t="s">
        <v>67</v>
      </c>
      <c r="B220" s="21" t="s">
        <v>4</v>
      </c>
      <c r="C220" s="21" t="s">
        <v>40</v>
      </c>
      <c r="D220" s="21" t="s">
        <v>7</v>
      </c>
      <c r="E220" s="21" t="s">
        <v>91</v>
      </c>
    </row>
    <row r="221" spans="1:5" x14ac:dyDescent="0.75">
      <c r="A221" s="21" t="s">
        <v>68</v>
      </c>
      <c r="B221" s="21" t="s">
        <v>4</v>
      </c>
      <c r="C221" s="21" t="s">
        <v>40</v>
      </c>
      <c r="D221" s="21" t="s">
        <v>7</v>
      </c>
      <c r="E221" s="21" t="s">
        <v>91</v>
      </c>
    </row>
    <row r="222" spans="1:5" x14ac:dyDescent="0.75">
      <c r="A222" s="21" t="s">
        <v>68</v>
      </c>
      <c r="B222" s="21" t="s">
        <v>4</v>
      </c>
      <c r="C222" s="21" t="s">
        <v>40</v>
      </c>
      <c r="D222" s="21" t="s">
        <v>7</v>
      </c>
      <c r="E222" s="21" t="s">
        <v>91</v>
      </c>
    </row>
    <row r="223" spans="1:5" x14ac:dyDescent="0.75">
      <c r="A223" s="21" t="s">
        <v>68</v>
      </c>
      <c r="B223" s="21" t="s">
        <v>4</v>
      </c>
      <c r="C223" s="21" t="s">
        <v>40</v>
      </c>
      <c r="D223" s="21" t="s">
        <v>7</v>
      </c>
      <c r="E223" s="21" t="s">
        <v>91</v>
      </c>
    </row>
    <row r="224" spans="1:5" x14ac:dyDescent="0.75">
      <c r="A224" s="21" t="s">
        <v>68</v>
      </c>
      <c r="B224" s="21" t="s">
        <v>4</v>
      </c>
      <c r="C224" s="21" t="s">
        <v>40</v>
      </c>
      <c r="D224" s="21" t="s">
        <v>7</v>
      </c>
      <c r="E224" s="21" t="s">
        <v>91</v>
      </c>
    </row>
    <row r="225" spans="1:5" x14ac:dyDescent="0.75">
      <c r="A225" s="21" t="s">
        <v>68</v>
      </c>
      <c r="B225" s="21" t="s">
        <v>4</v>
      </c>
      <c r="C225" s="21" t="s">
        <v>40</v>
      </c>
      <c r="D225" s="21" t="s">
        <v>7</v>
      </c>
      <c r="E225" s="21" t="s">
        <v>90</v>
      </c>
    </row>
    <row r="226" spans="1:5" x14ac:dyDescent="0.75">
      <c r="A226" s="21" t="s">
        <v>68</v>
      </c>
      <c r="B226" s="21" t="s">
        <v>4</v>
      </c>
      <c r="C226" s="21" t="s">
        <v>40</v>
      </c>
      <c r="D226" s="21" t="s">
        <v>7</v>
      </c>
      <c r="E226" s="21" t="s">
        <v>91</v>
      </c>
    </row>
    <row r="227" spans="1:5" x14ac:dyDescent="0.75">
      <c r="A227" s="21" t="s">
        <v>68</v>
      </c>
      <c r="B227" s="21" t="s">
        <v>4</v>
      </c>
      <c r="C227" s="21" t="s">
        <v>40</v>
      </c>
      <c r="D227" s="21" t="s">
        <v>7</v>
      </c>
      <c r="E227" s="21" t="s">
        <v>91</v>
      </c>
    </row>
    <row r="228" spans="1:5" x14ac:dyDescent="0.75">
      <c r="A228" s="21" t="s">
        <v>68</v>
      </c>
      <c r="B228" s="21" t="s">
        <v>4</v>
      </c>
      <c r="C228" s="21" t="s">
        <v>40</v>
      </c>
      <c r="D228" s="21" t="s">
        <v>7</v>
      </c>
      <c r="E228" s="21" t="s">
        <v>91</v>
      </c>
    </row>
    <row r="229" spans="1:5" x14ac:dyDescent="0.75">
      <c r="A229" s="21" t="s">
        <v>68</v>
      </c>
      <c r="B229" s="21" t="s">
        <v>4</v>
      </c>
      <c r="C229" s="21" t="s">
        <v>40</v>
      </c>
      <c r="D229" s="21" t="s">
        <v>7</v>
      </c>
      <c r="E229" s="21" t="s">
        <v>91</v>
      </c>
    </row>
    <row r="230" spans="1:5" x14ac:dyDescent="0.75">
      <c r="A230" s="21" t="s">
        <v>67</v>
      </c>
      <c r="B230" s="21" t="s">
        <v>4</v>
      </c>
      <c r="C230" s="21" t="s">
        <v>40</v>
      </c>
      <c r="D230" s="21" t="s">
        <v>7</v>
      </c>
      <c r="E230" s="21" t="s">
        <v>91</v>
      </c>
    </row>
    <row r="231" spans="1:5" x14ac:dyDescent="0.75">
      <c r="A231" s="21" t="s">
        <v>67</v>
      </c>
      <c r="B231" s="21" t="s">
        <v>4</v>
      </c>
      <c r="C231" s="21" t="s">
        <v>40</v>
      </c>
      <c r="D231" s="21" t="s">
        <v>7</v>
      </c>
      <c r="E231" s="21" t="s">
        <v>91</v>
      </c>
    </row>
    <row r="232" spans="1:5" x14ac:dyDescent="0.75">
      <c r="A232" s="21" t="s">
        <v>68</v>
      </c>
      <c r="B232" s="21" t="s">
        <v>4</v>
      </c>
      <c r="C232" s="21" t="s">
        <v>40</v>
      </c>
      <c r="D232" s="21" t="s">
        <v>7</v>
      </c>
      <c r="E232" s="21" t="s">
        <v>91</v>
      </c>
    </row>
    <row r="233" spans="1:5" x14ac:dyDescent="0.75">
      <c r="A233" s="21" t="s">
        <v>68</v>
      </c>
      <c r="B233" s="21" t="s">
        <v>4</v>
      </c>
      <c r="C233" s="21" t="s">
        <v>40</v>
      </c>
      <c r="D233" s="21" t="s">
        <v>7</v>
      </c>
      <c r="E233" s="21" t="s">
        <v>91</v>
      </c>
    </row>
    <row r="234" spans="1:5" x14ac:dyDescent="0.75">
      <c r="A234" s="21" t="s">
        <v>68</v>
      </c>
      <c r="B234" s="21" t="s">
        <v>4</v>
      </c>
      <c r="C234" s="21" t="s">
        <v>40</v>
      </c>
      <c r="D234" s="21" t="s">
        <v>7</v>
      </c>
      <c r="E234" s="21" t="s">
        <v>91</v>
      </c>
    </row>
    <row r="235" spans="1:5" x14ac:dyDescent="0.75">
      <c r="A235" s="21" t="s">
        <v>68</v>
      </c>
      <c r="B235" s="21" t="s">
        <v>4</v>
      </c>
      <c r="C235" s="21" t="s">
        <v>40</v>
      </c>
      <c r="D235" s="21" t="s">
        <v>7</v>
      </c>
      <c r="E235" s="21" t="s">
        <v>91</v>
      </c>
    </row>
    <row r="236" spans="1:5" x14ac:dyDescent="0.75">
      <c r="A236" s="21" t="s">
        <v>68</v>
      </c>
      <c r="B236" s="21" t="s">
        <v>4</v>
      </c>
      <c r="C236" s="21" t="s">
        <v>40</v>
      </c>
      <c r="D236" s="21" t="s">
        <v>12</v>
      </c>
      <c r="E236" s="21" t="s">
        <v>91</v>
      </c>
    </row>
    <row r="237" spans="1:5" x14ac:dyDescent="0.75">
      <c r="A237" s="21" t="s">
        <v>68</v>
      </c>
      <c r="B237" s="21" t="s">
        <v>4</v>
      </c>
      <c r="C237" s="21" t="s">
        <v>40</v>
      </c>
      <c r="D237" s="21" t="s">
        <v>12</v>
      </c>
      <c r="E237" s="21" t="s">
        <v>90</v>
      </c>
    </row>
    <row r="238" spans="1:5" x14ac:dyDescent="0.75">
      <c r="A238" s="21" t="s">
        <v>68</v>
      </c>
      <c r="B238" s="21" t="s">
        <v>4</v>
      </c>
      <c r="C238" s="21" t="s">
        <v>40</v>
      </c>
      <c r="D238" s="21" t="s">
        <v>12</v>
      </c>
      <c r="E238" s="21" t="s">
        <v>91</v>
      </c>
    </row>
    <row r="239" spans="1:5" x14ac:dyDescent="0.75">
      <c r="A239" s="21" t="s">
        <v>68</v>
      </c>
      <c r="B239" s="21" t="s">
        <v>4</v>
      </c>
      <c r="C239" s="21" t="s">
        <v>40</v>
      </c>
      <c r="D239" s="21" t="s">
        <v>12</v>
      </c>
      <c r="E239" s="21" t="s">
        <v>90</v>
      </c>
    </row>
    <row r="240" spans="1:5" x14ac:dyDescent="0.75">
      <c r="A240" s="21" t="s">
        <v>68</v>
      </c>
      <c r="B240" s="21" t="s">
        <v>4</v>
      </c>
      <c r="C240" s="21" t="s">
        <v>40</v>
      </c>
      <c r="D240" s="21" t="s">
        <v>12</v>
      </c>
      <c r="E240" s="21" t="s">
        <v>91</v>
      </c>
    </row>
    <row r="241" spans="1:5" x14ac:dyDescent="0.75">
      <c r="A241" s="21" t="s">
        <v>68</v>
      </c>
      <c r="B241" s="21" t="s">
        <v>4</v>
      </c>
      <c r="C241" s="21" t="s">
        <v>40</v>
      </c>
      <c r="D241" s="21" t="s">
        <v>12</v>
      </c>
      <c r="E241" s="21" t="s">
        <v>91</v>
      </c>
    </row>
    <row r="242" spans="1:5" x14ac:dyDescent="0.75">
      <c r="A242" s="21" t="s">
        <v>68</v>
      </c>
      <c r="B242" s="21" t="s">
        <v>4</v>
      </c>
      <c r="C242" s="21" t="s">
        <v>40</v>
      </c>
      <c r="D242" s="21" t="s">
        <v>12</v>
      </c>
      <c r="E242" s="21" t="s">
        <v>91</v>
      </c>
    </row>
    <row r="243" spans="1:5" x14ac:dyDescent="0.75">
      <c r="A243" s="21" t="s">
        <v>68</v>
      </c>
      <c r="B243" s="21" t="s">
        <v>4</v>
      </c>
      <c r="C243" s="21" t="s">
        <v>40</v>
      </c>
      <c r="D243" s="21" t="s">
        <v>12</v>
      </c>
      <c r="E243" s="21" t="s">
        <v>91</v>
      </c>
    </row>
    <row r="244" spans="1:5" x14ac:dyDescent="0.75">
      <c r="A244" s="21" t="s">
        <v>67</v>
      </c>
      <c r="B244" s="21" t="s">
        <v>4</v>
      </c>
      <c r="C244" s="21" t="s">
        <v>40</v>
      </c>
      <c r="D244" s="21" t="s">
        <v>12</v>
      </c>
      <c r="E244" s="21" t="s">
        <v>90</v>
      </c>
    </row>
    <row r="245" spans="1:5" x14ac:dyDescent="0.75">
      <c r="A245" s="21" t="s">
        <v>68</v>
      </c>
      <c r="B245" s="21" t="s">
        <v>4</v>
      </c>
      <c r="C245" s="21" t="s">
        <v>40</v>
      </c>
      <c r="D245" s="21" t="s">
        <v>12</v>
      </c>
      <c r="E245" s="21" t="s">
        <v>91</v>
      </c>
    </row>
    <row r="246" spans="1:5" x14ac:dyDescent="0.75">
      <c r="A246" s="21" t="s">
        <v>68</v>
      </c>
      <c r="B246" s="21" t="s">
        <v>4</v>
      </c>
      <c r="C246" s="21" t="s">
        <v>40</v>
      </c>
      <c r="D246" s="21" t="s">
        <v>12</v>
      </c>
      <c r="E246" s="21" t="s">
        <v>90</v>
      </c>
    </row>
    <row r="247" spans="1:5" x14ac:dyDescent="0.75">
      <c r="A247" s="21" t="s">
        <v>67</v>
      </c>
      <c r="B247" s="21" t="s">
        <v>4</v>
      </c>
      <c r="C247" s="21" t="s">
        <v>40</v>
      </c>
      <c r="D247" s="21" t="s">
        <v>12</v>
      </c>
      <c r="E247" s="21" t="s">
        <v>91</v>
      </c>
    </row>
    <row r="248" spans="1:5" x14ac:dyDescent="0.75">
      <c r="A248" s="21" t="s">
        <v>68</v>
      </c>
      <c r="B248" s="21" t="s">
        <v>4</v>
      </c>
      <c r="C248" s="21" t="s">
        <v>40</v>
      </c>
      <c r="D248" s="21" t="s">
        <v>12</v>
      </c>
      <c r="E248" s="21" t="s">
        <v>91</v>
      </c>
    </row>
    <row r="249" spans="1:5" x14ac:dyDescent="0.75">
      <c r="A249" s="21" t="s">
        <v>68</v>
      </c>
      <c r="B249" s="21" t="s">
        <v>4</v>
      </c>
      <c r="C249" s="21" t="s">
        <v>40</v>
      </c>
      <c r="D249" s="21" t="s">
        <v>12</v>
      </c>
      <c r="E249" s="21" t="s">
        <v>91</v>
      </c>
    </row>
    <row r="250" spans="1:5" x14ac:dyDescent="0.75">
      <c r="A250" s="21" t="s">
        <v>68</v>
      </c>
      <c r="B250" s="21" t="s">
        <v>4</v>
      </c>
      <c r="C250" s="21" t="s">
        <v>40</v>
      </c>
      <c r="D250" s="21" t="s">
        <v>12</v>
      </c>
      <c r="E250" s="21" t="s">
        <v>91</v>
      </c>
    </row>
    <row r="251" spans="1:5" x14ac:dyDescent="0.75">
      <c r="A251" s="21" t="s">
        <v>68</v>
      </c>
      <c r="B251" s="21" t="s">
        <v>4</v>
      </c>
      <c r="C251" s="21" t="s">
        <v>40</v>
      </c>
      <c r="D251" s="21" t="s">
        <v>12</v>
      </c>
      <c r="E251" s="21" t="s">
        <v>91</v>
      </c>
    </row>
    <row r="252" spans="1:5" x14ac:dyDescent="0.75">
      <c r="A252" s="21" t="s">
        <v>68</v>
      </c>
      <c r="B252" s="21" t="s">
        <v>4</v>
      </c>
      <c r="C252" s="21" t="s">
        <v>40</v>
      </c>
      <c r="D252" s="21" t="s">
        <v>12</v>
      </c>
      <c r="E252" s="21" t="s">
        <v>90</v>
      </c>
    </row>
    <row r="253" spans="1:5" x14ac:dyDescent="0.75">
      <c r="A253" s="21" t="s">
        <v>68</v>
      </c>
      <c r="B253" s="21" t="s">
        <v>4</v>
      </c>
      <c r="C253" s="21" t="s">
        <v>40</v>
      </c>
      <c r="D253" s="21" t="s">
        <v>12</v>
      </c>
      <c r="E253" s="21" t="s">
        <v>91</v>
      </c>
    </row>
    <row r="254" spans="1:5" x14ac:dyDescent="0.75">
      <c r="A254" s="21" t="s">
        <v>68</v>
      </c>
      <c r="B254" s="21" t="s">
        <v>4</v>
      </c>
      <c r="C254" s="21" t="s">
        <v>40</v>
      </c>
      <c r="D254" s="21" t="s">
        <v>12</v>
      </c>
      <c r="E254" s="21" t="s">
        <v>91</v>
      </c>
    </row>
    <row r="255" spans="1:5" x14ac:dyDescent="0.75">
      <c r="A255" s="21" t="s">
        <v>67</v>
      </c>
      <c r="B255" s="21" t="s">
        <v>4</v>
      </c>
      <c r="C255" s="21" t="s">
        <v>40</v>
      </c>
      <c r="D255" s="21" t="s">
        <v>12</v>
      </c>
      <c r="E255" s="21" t="s">
        <v>90</v>
      </c>
    </row>
    <row r="256" spans="1:5" x14ac:dyDescent="0.75">
      <c r="A256" s="21" t="s">
        <v>68</v>
      </c>
      <c r="B256" s="21" t="s">
        <v>4</v>
      </c>
      <c r="C256" s="21" t="s">
        <v>40</v>
      </c>
      <c r="D256" s="21" t="s">
        <v>12</v>
      </c>
      <c r="E256" s="21" t="s">
        <v>91</v>
      </c>
    </row>
    <row r="257" spans="1:5" x14ac:dyDescent="0.75">
      <c r="A257" s="21" t="s">
        <v>68</v>
      </c>
      <c r="B257" s="21" t="s">
        <v>4</v>
      </c>
      <c r="C257" s="21" t="s">
        <v>40</v>
      </c>
      <c r="D257" s="21" t="s">
        <v>75</v>
      </c>
      <c r="E257" s="21" t="s">
        <v>91</v>
      </c>
    </row>
    <row r="258" spans="1:5" x14ac:dyDescent="0.75">
      <c r="A258" s="21" t="s">
        <v>68</v>
      </c>
      <c r="B258" s="21" t="s">
        <v>4</v>
      </c>
      <c r="C258" s="21" t="s">
        <v>40</v>
      </c>
      <c r="D258" s="21" t="s">
        <v>37</v>
      </c>
      <c r="E258" s="21" t="s">
        <v>91</v>
      </c>
    </row>
    <row r="259" spans="1:5" x14ac:dyDescent="0.75">
      <c r="A259" s="21" t="s">
        <v>68</v>
      </c>
      <c r="B259" s="21" t="s">
        <v>4</v>
      </c>
      <c r="C259" s="21" t="s">
        <v>40</v>
      </c>
      <c r="D259" s="21" t="s">
        <v>10</v>
      </c>
      <c r="E259" s="21" t="s">
        <v>91</v>
      </c>
    </row>
    <row r="260" spans="1:5" x14ac:dyDescent="0.75">
      <c r="A260" s="21" t="s">
        <v>68</v>
      </c>
      <c r="B260" s="21" t="s">
        <v>4</v>
      </c>
      <c r="C260" s="21" t="s">
        <v>40</v>
      </c>
      <c r="D260" s="21" t="s">
        <v>10</v>
      </c>
      <c r="E260" s="21" t="s">
        <v>91</v>
      </c>
    </row>
    <row r="261" spans="1:5" x14ac:dyDescent="0.75">
      <c r="A261" s="21" t="s">
        <v>68</v>
      </c>
      <c r="B261" s="21" t="s">
        <v>4</v>
      </c>
      <c r="C261" s="21" t="s">
        <v>40</v>
      </c>
      <c r="D261" s="21" t="s">
        <v>10</v>
      </c>
      <c r="E261" s="21" t="s">
        <v>91</v>
      </c>
    </row>
    <row r="262" spans="1:5" x14ac:dyDescent="0.75">
      <c r="A262" s="21" t="s">
        <v>68</v>
      </c>
      <c r="B262" s="21" t="s">
        <v>4</v>
      </c>
      <c r="C262" s="21" t="s">
        <v>40</v>
      </c>
      <c r="D262" s="21" t="s">
        <v>10</v>
      </c>
      <c r="E262" s="21" t="s">
        <v>91</v>
      </c>
    </row>
    <row r="263" spans="1:5" x14ac:dyDescent="0.75">
      <c r="A263" s="21" t="s">
        <v>67</v>
      </c>
      <c r="B263" s="21" t="s">
        <v>4</v>
      </c>
      <c r="C263" s="21" t="s">
        <v>40</v>
      </c>
      <c r="D263" s="21" t="s">
        <v>10</v>
      </c>
      <c r="E263" s="21" t="s">
        <v>90</v>
      </c>
    </row>
    <row r="264" spans="1:5" x14ac:dyDescent="0.75">
      <c r="A264" s="21" t="s">
        <v>67</v>
      </c>
      <c r="B264" s="21" t="s">
        <v>4</v>
      </c>
      <c r="C264" s="21" t="s">
        <v>40</v>
      </c>
      <c r="D264" s="21" t="s">
        <v>10</v>
      </c>
      <c r="E264" s="21" t="s">
        <v>91</v>
      </c>
    </row>
    <row r="265" spans="1:5" x14ac:dyDescent="0.75">
      <c r="A265" s="21" t="s">
        <v>68</v>
      </c>
      <c r="B265" s="21" t="s">
        <v>4</v>
      </c>
      <c r="C265" s="21" t="s">
        <v>40</v>
      </c>
      <c r="D265" s="21" t="s">
        <v>10</v>
      </c>
      <c r="E265" s="21" t="s">
        <v>91</v>
      </c>
    </row>
    <row r="266" spans="1:5" x14ac:dyDescent="0.75">
      <c r="A266" s="21" t="s">
        <v>68</v>
      </c>
      <c r="B266" s="21" t="s">
        <v>4</v>
      </c>
      <c r="C266" s="21" t="s">
        <v>40</v>
      </c>
      <c r="D266" s="21" t="s">
        <v>10</v>
      </c>
      <c r="E266" s="21" t="s">
        <v>91</v>
      </c>
    </row>
    <row r="267" spans="1:5" x14ac:dyDescent="0.75">
      <c r="A267" s="21" t="s">
        <v>68</v>
      </c>
      <c r="B267" s="21" t="s">
        <v>4</v>
      </c>
      <c r="C267" s="21" t="s">
        <v>40</v>
      </c>
      <c r="D267" s="21" t="s">
        <v>10</v>
      </c>
      <c r="E267" s="21" t="s">
        <v>91</v>
      </c>
    </row>
    <row r="268" spans="1:5" x14ac:dyDescent="0.75">
      <c r="A268" s="21" t="s">
        <v>68</v>
      </c>
      <c r="B268" s="21" t="s">
        <v>4</v>
      </c>
      <c r="C268" s="21" t="s">
        <v>40</v>
      </c>
      <c r="D268" s="21" t="s">
        <v>10</v>
      </c>
      <c r="E268" s="21" t="s">
        <v>91</v>
      </c>
    </row>
    <row r="269" spans="1:5" x14ac:dyDescent="0.75">
      <c r="A269" s="21" t="s">
        <v>68</v>
      </c>
      <c r="B269" s="21" t="s">
        <v>4</v>
      </c>
      <c r="C269" s="21" t="s">
        <v>40</v>
      </c>
      <c r="D269" s="21" t="s">
        <v>10</v>
      </c>
      <c r="E269" s="21" t="s">
        <v>91</v>
      </c>
    </row>
    <row r="270" spans="1:5" x14ac:dyDescent="0.75">
      <c r="A270" s="21" t="s">
        <v>68</v>
      </c>
      <c r="B270" s="21" t="s">
        <v>4</v>
      </c>
      <c r="C270" s="21" t="s">
        <v>40</v>
      </c>
      <c r="D270" s="21" t="s">
        <v>10</v>
      </c>
      <c r="E270" s="21" t="s">
        <v>90</v>
      </c>
    </row>
    <row r="271" spans="1:5" x14ac:dyDescent="0.75">
      <c r="A271" s="21" t="s">
        <v>68</v>
      </c>
      <c r="B271" s="21" t="s">
        <v>4</v>
      </c>
      <c r="C271" s="21" t="s">
        <v>40</v>
      </c>
      <c r="D271" s="21" t="s">
        <v>10</v>
      </c>
      <c r="E271" s="21" t="s">
        <v>91</v>
      </c>
    </row>
    <row r="272" spans="1:5" x14ac:dyDescent="0.75">
      <c r="A272" s="21" t="s">
        <v>67</v>
      </c>
      <c r="B272" s="21" t="s">
        <v>4</v>
      </c>
      <c r="C272" s="21" t="s">
        <v>40</v>
      </c>
      <c r="D272" s="21" t="s">
        <v>10</v>
      </c>
      <c r="E272" s="21" t="s">
        <v>91</v>
      </c>
    </row>
    <row r="273" spans="1:5" x14ac:dyDescent="0.75">
      <c r="A273" s="21" t="s">
        <v>68</v>
      </c>
      <c r="B273" s="21" t="s">
        <v>4</v>
      </c>
      <c r="C273" s="21" t="s">
        <v>40</v>
      </c>
      <c r="D273" s="21" t="s">
        <v>10</v>
      </c>
      <c r="E273" s="21" t="s">
        <v>91</v>
      </c>
    </row>
    <row r="274" spans="1:5" x14ac:dyDescent="0.75">
      <c r="A274" s="21" t="s">
        <v>68</v>
      </c>
      <c r="B274" s="21" t="s">
        <v>4</v>
      </c>
      <c r="C274" s="21" t="s">
        <v>40</v>
      </c>
      <c r="D274" s="21" t="s">
        <v>10</v>
      </c>
      <c r="E274" s="21" t="s">
        <v>91</v>
      </c>
    </row>
    <row r="275" spans="1:5" x14ac:dyDescent="0.75">
      <c r="A275" s="21" t="s">
        <v>68</v>
      </c>
      <c r="B275" s="21" t="s">
        <v>4</v>
      </c>
      <c r="C275" s="21" t="s">
        <v>40</v>
      </c>
      <c r="D275" s="21" t="s">
        <v>10</v>
      </c>
      <c r="E275" s="21" t="s">
        <v>91</v>
      </c>
    </row>
    <row r="276" spans="1:5" x14ac:dyDescent="0.75">
      <c r="A276" s="21" t="s">
        <v>67</v>
      </c>
      <c r="B276" s="21" t="s">
        <v>4</v>
      </c>
      <c r="C276" s="21" t="s">
        <v>40</v>
      </c>
      <c r="D276" s="21" t="s">
        <v>62</v>
      </c>
      <c r="E276" s="21" t="s">
        <v>90</v>
      </c>
    </row>
    <row r="277" spans="1:5" x14ac:dyDescent="0.75">
      <c r="A277" s="21" t="s">
        <v>68</v>
      </c>
      <c r="B277" s="21" t="s">
        <v>4</v>
      </c>
      <c r="C277" s="21" t="s">
        <v>40</v>
      </c>
      <c r="D277" s="21" t="s">
        <v>62</v>
      </c>
      <c r="E277" s="21" t="s">
        <v>90</v>
      </c>
    </row>
    <row r="278" spans="1:5" x14ac:dyDescent="0.75">
      <c r="A278" s="21" t="s">
        <v>67</v>
      </c>
      <c r="B278" s="21" t="s">
        <v>4</v>
      </c>
      <c r="C278" s="21" t="s">
        <v>40</v>
      </c>
      <c r="D278" s="21" t="s">
        <v>62</v>
      </c>
      <c r="E278" s="21" t="s">
        <v>91</v>
      </c>
    </row>
    <row r="279" spans="1:5" x14ac:dyDescent="0.75">
      <c r="A279" s="21" t="s">
        <v>68</v>
      </c>
      <c r="B279" s="21" t="s">
        <v>4</v>
      </c>
      <c r="C279" s="21" t="s">
        <v>40</v>
      </c>
      <c r="D279" s="21" t="s">
        <v>62</v>
      </c>
      <c r="E279" s="21" t="s">
        <v>90</v>
      </c>
    </row>
    <row r="280" spans="1:5" x14ac:dyDescent="0.75">
      <c r="A280" s="21" t="s">
        <v>68</v>
      </c>
      <c r="B280" s="21" t="s">
        <v>4</v>
      </c>
      <c r="C280" s="21" t="s">
        <v>40</v>
      </c>
      <c r="D280" s="21" t="s">
        <v>62</v>
      </c>
      <c r="E280" s="21" t="s">
        <v>90</v>
      </c>
    </row>
    <row r="281" spans="1:5" x14ac:dyDescent="0.75">
      <c r="A281" s="21" t="s">
        <v>68</v>
      </c>
      <c r="B281" s="21" t="s">
        <v>4</v>
      </c>
      <c r="C281" s="21" t="s">
        <v>40</v>
      </c>
      <c r="D281" s="21" t="s">
        <v>62</v>
      </c>
      <c r="E281" s="21" t="s">
        <v>91</v>
      </c>
    </row>
    <row r="282" spans="1:5" x14ac:dyDescent="0.75">
      <c r="A282" s="21" t="s">
        <v>68</v>
      </c>
      <c r="B282" s="21" t="s">
        <v>4</v>
      </c>
      <c r="C282" s="21" t="s">
        <v>40</v>
      </c>
      <c r="D282" s="21" t="s">
        <v>21</v>
      </c>
      <c r="E282" s="21" t="s">
        <v>91</v>
      </c>
    </row>
    <row r="283" spans="1:5" x14ac:dyDescent="0.75">
      <c r="A283" s="21" t="s">
        <v>68</v>
      </c>
      <c r="B283" s="21" t="s">
        <v>4</v>
      </c>
      <c r="C283" s="21" t="s">
        <v>40</v>
      </c>
      <c r="D283" s="21" t="s">
        <v>21</v>
      </c>
      <c r="E283" s="21" t="s">
        <v>91</v>
      </c>
    </row>
    <row r="284" spans="1:5" x14ac:dyDescent="0.75">
      <c r="A284" s="21" t="s">
        <v>68</v>
      </c>
      <c r="B284" s="21" t="s">
        <v>4</v>
      </c>
      <c r="C284" s="21" t="s">
        <v>40</v>
      </c>
      <c r="D284" s="21" t="s">
        <v>21</v>
      </c>
      <c r="E284" s="21" t="s">
        <v>91</v>
      </c>
    </row>
    <row r="285" spans="1:5" x14ac:dyDescent="0.75">
      <c r="A285" s="21" t="s">
        <v>68</v>
      </c>
      <c r="B285" s="21" t="s">
        <v>4</v>
      </c>
      <c r="C285" s="21" t="s">
        <v>40</v>
      </c>
      <c r="D285" s="21" t="s">
        <v>21</v>
      </c>
      <c r="E285" s="21" t="s">
        <v>91</v>
      </c>
    </row>
    <row r="286" spans="1:5" x14ac:dyDescent="0.75">
      <c r="A286" s="21" t="s">
        <v>68</v>
      </c>
      <c r="B286" s="21" t="s">
        <v>4</v>
      </c>
      <c r="C286" s="21" t="s">
        <v>40</v>
      </c>
      <c r="D286" s="21" t="s">
        <v>21</v>
      </c>
      <c r="E286" s="21" t="s">
        <v>90</v>
      </c>
    </row>
    <row r="287" spans="1:5" x14ac:dyDescent="0.75">
      <c r="A287" s="21" t="s">
        <v>67</v>
      </c>
      <c r="B287" s="21" t="s">
        <v>4</v>
      </c>
      <c r="C287" s="21" t="s">
        <v>40</v>
      </c>
      <c r="D287" s="21" t="s">
        <v>74</v>
      </c>
      <c r="E287" s="21" t="s">
        <v>90</v>
      </c>
    </row>
    <row r="288" spans="1:5" x14ac:dyDescent="0.75">
      <c r="A288" s="21" t="s">
        <v>68</v>
      </c>
      <c r="B288" s="21" t="s">
        <v>4</v>
      </c>
      <c r="C288" s="21" t="s">
        <v>40</v>
      </c>
      <c r="D288" s="21" t="s">
        <v>23</v>
      </c>
      <c r="E288" s="21" t="s">
        <v>91</v>
      </c>
    </row>
    <row r="289" spans="1:5" x14ac:dyDescent="0.75">
      <c r="A289" s="21" t="s">
        <v>67</v>
      </c>
      <c r="B289" s="21" t="s">
        <v>4</v>
      </c>
      <c r="C289" s="21" t="s">
        <v>40</v>
      </c>
      <c r="D289" s="21" t="s">
        <v>59</v>
      </c>
      <c r="E289" s="21" t="s">
        <v>91</v>
      </c>
    </row>
    <row r="290" spans="1:5" x14ac:dyDescent="0.75">
      <c r="A290" s="21" t="s">
        <v>68</v>
      </c>
      <c r="B290" s="21" t="s">
        <v>4</v>
      </c>
      <c r="C290" s="21" t="s">
        <v>40</v>
      </c>
      <c r="D290" s="21" t="s">
        <v>59</v>
      </c>
      <c r="E290" s="21" t="s">
        <v>91</v>
      </c>
    </row>
    <row r="291" spans="1:5" x14ac:dyDescent="0.75">
      <c r="A291" s="21" t="s">
        <v>68</v>
      </c>
      <c r="B291" s="21" t="s">
        <v>4</v>
      </c>
      <c r="C291" s="21" t="s">
        <v>40</v>
      </c>
      <c r="D291" s="21" t="s">
        <v>59</v>
      </c>
      <c r="E291" s="21" t="s">
        <v>91</v>
      </c>
    </row>
    <row r="292" spans="1:5" x14ac:dyDescent="0.75">
      <c r="A292" s="21" t="s">
        <v>67</v>
      </c>
      <c r="B292" s="21" t="s">
        <v>4</v>
      </c>
      <c r="C292" s="21" t="s">
        <v>40</v>
      </c>
      <c r="D292" s="21" t="s">
        <v>19</v>
      </c>
      <c r="E292" s="21" t="s">
        <v>91</v>
      </c>
    </row>
    <row r="293" spans="1:5" x14ac:dyDescent="0.75">
      <c r="A293" s="21" t="s">
        <v>67</v>
      </c>
      <c r="B293" s="21" t="s">
        <v>4</v>
      </c>
      <c r="C293" s="21" t="s">
        <v>40</v>
      </c>
      <c r="D293" s="21" t="s">
        <v>19</v>
      </c>
      <c r="E293" s="21" t="s">
        <v>91</v>
      </c>
    </row>
    <row r="294" spans="1:5" x14ac:dyDescent="0.75">
      <c r="A294" s="21" t="s">
        <v>68</v>
      </c>
      <c r="B294" s="21" t="s">
        <v>4</v>
      </c>
      <c r="C294" s="21" t="s">
        <v>40</v>
      </c>
      <c r="D294" s="21" t="s">
        <v>19</v>
      </c>
      <c r="E294" s="21" t="s">
        <v>91</v>
      </c>
    </row>
    <row r="295" spans="1:5" x14ac:dyDescent="0.75">
      <c r="A295" s="21" t="s">
        <v>68</v>
      </c>
      <c r="B295" s="21" t="s">
        <v>4</v>
      </c>
      <c r="C295" s="21" t="s">
        <v>40</v>
      </c>
      <c r="D295" s="21" t="s">
        <v>19</v>
      </c>
      <c r="E295" s="21" t="s">
        <v>91</v>
      </c>
    </row>
    <row r="296" spans="1:5" x14ac:dyDescent="0.75">
      <c r="A296" s="21" t="s">
        <v>67</v>
      </c>
      <c r="B296" s="21" t="s">
        <v>4</v>
      </c>
      <c r="C296" s="21" t="s">
        <v>40</v>
      </c>
      <c r="D296" s="21" t="s">
        <v>19</v>
      </c>
      <c r="E296" s="21" t="s">
        <v>90</v>
      </c>
    </row>
    <row r="297" spans="1:5" x14ac:dyDescent="0.75">
      <c r="A297" s="21" t="s">
        <v>68</v>
      </c>
      <c r="B297" s="21" t="s">
        <v>4</v>
      </c>
      <c r="C297" s="21" t="s">
        <v>40</v>
      </c>
      <c r="D297" s="21" t="s">
        <v>19</v>
      </c>
      <c r="E297" s="21" t="s">
        <v>90</v>
      </c>
    </row>
    <row r="298" spans="1:5" x14ac:dyDescent="0.75">
      <c r="A298" s="21" t="s">
        <v>68</v>
      </c>
      <c r="B298" s="21" t="s">
        <v>4</v>
      </c>
      <c r="C298" s="21" t="s">
        <v>40</v>
      </c>
      <c r="D298" s="21" t="s">
        <v>31</v>
      </c>
      <c r="E298" s="21" t="s">
        <v>91</v>
      </c>
    </row>
    <row r="299" spans="1:5" x14ac:dyDescent="0.75">
      <c r="A299" s="21" t="s">
        <v>67</v>
      </c>
      <c r="B299" s="21" t="s">
        <v>4</v>
      </c>
      <c r="C299" s="21" t="s">
        <v>40</v>
      </c>
      <c r="D299" s="21" t="s">
        <v>31</v>
      </c>
      <c r="E299" s="21" t="s">
        <v>91</v>
      </c>
    </row>
    <row r="300" spans="1:5" x14ac:dyDescent="0.75">
      <c r="A300" s="21" t="s">
        <v>68</v>
      </c>
      <c r="B300" s="21" t="s">
        <v>4</v>
      </c>
      <c r="C300" s="21" t="s">
        <v>40</v>
      </c>
      <c r="D300" s="21" t="s">
        <v>24</v>
      </c>
      <c r="E300" s="21" t="s">
        <v>91</v>
      </c>
    </row>
    <row r="301" spans="1:5" x14ac:dyDescent="0.75">
      <c r="A301" s="21" t="s">
        <v>68</v>
      </c>
      <c r="B301" s="21" t="s">
        <v>4</v>
      </c>
      <c r="C301" s="21" t="s">
        <v>40</v>
      </c>
      <c r="D301" s="21" t="s">
        <v>24</v>
      </c>
      <c r="E301" s="21" t="s">
        <v>90</v>
      </c>
    </row>
    <row r="302" spans="1:5" x14ac:dyDescent="0.75">
      <c r="A302" s="21" t="s">
        <v>68</v>
      </c>
      <c r="B302" s="21" t="s">
        <v>4</v>
      </c>
      <c r="C302" s="21" t="s">
        <v>40</v>
      </c>
      <c r="D302" s="21" t="s">
        <v>24</v>
      </c>
      <c r="E302" s="21" t="s">
        <v>91</v>
      </c>
    </row>
    <row r="303" spans="1:5" x14ac:dyDescent="0.75">
      <c r="A303" s="21" t="s">
        <v>67</v>
      </c>
      <c r="B303" s="21" t="s">
        <v>4</v>
      </c>
      <c r="C303" s="21" t="s">
        <v>40</v>
      </c>
      <c r="D303" s="21" t="s">
        <v>24</v>
      </c>
      <c r="E303" s="21" t="s">
        <v>90</v>
      </c>
    </row>
    <row r="304" spans="1:5" x14ac:dyDescent="0.75">
      <c r="A304" s="21" t="s">
        <v>68</v>
      </c>
      <c r="B304" s="21" t="s">
        <v>4</v>
      </c>
      <c r="C304" s="21" t="s">
        <v>40</v>
      </c>
      <c r="D304" s="21" t="s">
        <v>24</v>
      </c>
      <c r="E304" s="21" t="s">
        <v>91</v>
      </c>
    </row>
    <row r="305" spans="1:5" x14ac:dyDescent="0.75">
      <c r="A305" s="21" t="s">
        <v>68</v>
      </c>
      <c r="B305" s="21" t="s">
        <v>4</v>
      </c>
      <c r="C305" s="21" t="s">
        <v>40</v>
      </c>
      <c r="D305" s="21" t="s">
        <v>24</v>
      </c>
      <c r="E305" s="21" t="s">
        <v>91</v>
      </c>
    </row>
    <row r="306" spans="1:5" x14ac:dyDescent="0.75">
      <c r="A306" s="21" t="s">
        <v>68</v>
      </c>
      <c r="B306" s="21" t="s">
        <v>4</v>
      </c>
      <c r="C306" s="21" t="s">
        <v>40</v>
      </c>
      <c r="D306" s="21" t="s">
        <v>24</v>
      </c>
      <c r="E306" s="21" t="s">
        <v>91</v>
      </c>
    </row>
    <row r="307" spans="1:5" x14ac:dyDescent="0.75">
      <c r="A307" s="21" t="s">
        <v>67</v>
      </c>
      <c r="B307" s="21" t="s">
        <v>4</v>
      </c>
      <c r="C307" s="21" t="s">
        <v>40</v>
      </c>
      <c r="D307" s="21" t="s">
        <v>24</v>
      </c>
      <c r="E307" s="21" t="s">
        <v>91</v>
      </c>
    </row>
    <row r="308" spans="1:5" x14ac:dyDescent="0.75">
      <c r="A308" s="21" t="s">
        <v>68</v>
      </c>
      <c r="B308" s="21" t="s">
        <v>4</v>
      </c>
      <c r="C308" s="21" t="s">
        <v>40</v>
      </c>
      <c r="D308" s="21" t="s">
        <v>24</v>
      </c>
      <c r="E308" s="21" t="s">
        <v>91</v>
      </c>
    </row>
    <row r="309" spans="1:5" x14ac:dyDescent="0.75">
      <c r="A309" s="21" t="s">
        <v>68</v>
      </c>
      <c r="B309" s="21" t="s">
        <v>4</v>
      </c>
      <c r="C309" s="21" t="s">
        <v>40</v>
      </c>
      <c r="D309" s="21" t="s">
        <v>24</v>
      </c>
      <c r="E309" s="21" t="s">
        <v>91</v>
      </c>
    </row>
    <row r="310" spans="1:5" x14ac:dyDescent="0.75">
      <c r="A310" s="21" t="s">
        <v>68</v>
      </c>
      <c r="B310" s="21" t="s">
        <v>4</v>
      </c>
      <c r="C310" s="21" t="s">
        <v>40</v>
      </c>
      <c r="D310" s="21" t="s">
        <v>24</v>
      </c>
      <c r="E310" s="21" t="s">
        <v>91</v>
      </c>
    </row>
    <row r="311" spans="1:5" x14ac:dyDescent="0.75">
      <c r="A311" s="21" t="s">
        <v>68</v>
      </c>
      <c r="B311" s="21" t="s">
        <v>4</v>
      </c>
      <c r="C311" s="21" t="s">
        <v>40</v>
      </c>
      <c r="D311" s="21" t="s">
        <v>24</v>
      </c>
      <c r="E311" s="21" t="s">
        <v>91</v>
      </c>
    </row>
    <row r="312" spans="1:5" x14ac:dyDescent="0.75">
      <c r="A312" s="21" t="s">
        <v>67</v>
      </c>
      <c r="B312" s="21" t="s">
        <v>4</v>
      </c>
      <c r="C312" s="21" t="s">
        <v>40</v>
      </c>
      <c r="D312" s="21" t="s">
        <v>24</v>
      </c>
      <c r="E312" s="21" t="s">
        <v>91</v>
      </c>
    </row>
    <row r="313" spans="1:5" x14ac:dyDescent="0.75">
      <c r="A313" s="21" t="s">
        <v>68</v>
      </c>
      <c r="B313" s="21" t="s">
        <v>4</v>
      </c>
      <c r="C313" s="21" t="s">
        <v>40</v>
      </c>
      <c r="D313" s="21" t="s">
        <v>24</v>
      </c>
      <c r="E313" s="21" t="s">
        <v>91</v>
      </c>
    </row>
    <row r="314" spans="1:5" x14ac:dyDescent="0.75">
      <c r="A314" s="21" t="s">
        <v>67</v>
      </c>
      <c r="B314" s="21" t="s">
        <v>4</v>
      </c>
      <c r="C314" s="21" t="s">
        <v>40</v>
      </c>
      <c r="D314" s="21" t="s">
        <v>24</v>
      </c>
      <c r="E314" s="21" t="s">
        <v>90</v>
      </c>
    </row>
    <row r="315" spans="1:5" x14ac:dyDescent="0.75">
      <c r="A315" s="21" t="s">
        <v>68</v>
      </c>
      <c r="B315" s="21" t="s">
        <v>4</v>
      </c>
      <c r="C315" s="21" t="s">
        <v>40</v>
      </c>
      <c r="D315" s="21" t="s">
        <v>24</v>
      </c>
      <c r="E315" s="21" t="s">
        <v>91</v>
      </c>
    </row>
    <row r="316" spans="1:5" x14ac:dyDescent="0.75">
      <c r="A316" s="21" t="s">
        <v>68</v>
      </c>
      <c r="B316" s="21" t="s">
        <v>4</v>
      </c>
      <c r="C316" s="21" t="s">
        <v>40</v>
      </c>
      <c r="D316" s="21" t="s">
        <v>24</v>
      </c>
      <c r="E316" s="21" t="s">
        <v>91</v>
      </c>
    </row>
    <row r="317" spans="1:5" x14ac:dyDescent="0.75">
      <c r="A317" s="21" t="s">
        <v>68</v>
      </c>
      <c r="B317" s="21" t="s">
        <v>4</v>
      </c>
      <c r="C317" s="21" t="s">
        <v>40</v>
      </c>
      <c r="D317" s="21" t="s">
        <v>24</v>
      </c>
      <c r="E317" s="21" t="s">
        <v>91</v>
      </c>
    </row>
    <row r="318" spans="1:5" x14ac:dyDescent="0.75">
      <c r="A318" s="21" t="s">
        <v>67</v>
      </c>
      <c r="B318" s="21" t="s">
        <v>4</v>
      </c>
      <c r="C318" s="21" t="s">
        <v>40</v>
      </c>
      <c r="D318" s="21" t="s">
        <v>24</v>
      </c>
      <c r="E318" s="21" t="s">
        <v>91</v>
      </c>
    </row>
    <row r="319" spans="1:5" x14ac:dyDescent="0.75">
      <c r="A319" s="21" t="s">
        <v>68</v>
      </c>
      <c r="B319" s="21" t="s">
        <v>4</v>
      </c>
      <c r="C319" s="21" t="s">
        <v>40</v>
      </c>
      <c r="D319" s="21" t="s">
        <v>24</v>
      </c>
      <c r="E319" s="21" t="s">
        <v>91</v>
      </c>
    </row>
    <row r="320" spans="1:5" x14ac:dyDescent="0.75">
      <c r="A320" s="21" t="s">
        <v>68</v>
      </c>
      <c r="B320" s="21" t="s">
        <v>4</v>
      </c>
      <c r="C320" s="21" t="s">
        <v>40</v>
      </c>
      <c r="D320" s="21" t="s">
        <v>24</v>
      </c>
      <c r="E320" s="21" t="s">
        <v>91</v>
      </c>
    </row>
    <row r="321" spans="1:5" x14ac:dyDescent="0.75">
      <c r="A321" s="21" t="s">
        <v>68</v>
      </c>
      <c r="B321" s="21" t="s">
        <v>4</v>
      </c>
      <c r="C321" s="21" t="s">
        <v>40</v>
      </c>
      <c r="D321" s="21" t="s">
        <v>24</v>
      </c>
      <c r="E321" s="21" t="s">
        <v>91</v>
      </c>
    </row>
    <row r="322" spans="1:5" x14ac:dyDescent="0.75">
      <c r="A322" s="21" t="s">
        <v>68</v>
      </c>
      <c r="B322" s="21" t="s">
        <v>4</v>
      </c>
      <c r="C322" s="21" t="s">
        <v>40</v>
      </c>
      <c r="D322" s="21" t="s">
        <v>24</v>
      </c>
      <c r="E322" s="21" t="s">
        <v>90</v>
      </c>
    </row>
    <row r="323" spans="1:5" x14ac:dyDescent="0.75">
      <c r="A323" s="21" t="s">
        <v>68</v>
      </c>
      <c r="B323" s="21" t="s">
        <v>4</v>
      </c>
      <c r="C323" s="21" t="s">
        <v>40</v>
      </c>
      <c r="D323" s="21" t="s">
        <v>24</v>
      </c>
      <c r="E323" s="21" t="s">
        <v>91</v>
      </c>
    </row>
    <row r="324" spans="1:5" x14ac:dyDescent="0.75">
      <c r="A324" s="21" t="s">
        <v>68</v>
      </c>
      <c r="B324" s="21" t="s">
        <v>4</v>
      </c>
      <c r="C324" s="21" t="s">
        <v>40</v>
      </c>
      <c r="D324" s="21" t="s">
        <v>24</v>
      </c>
      <c r="E324" s="21" t="s">
        <v>91</v>
      </c>
    </row>
    <row r="325" spans="1:5" x14ac:dyDescent="0.75">
      <c r="A325" s="21" t="s">
        <v>68</v>
      </c>
      <c r="B325" s="21" t="s">
        <v>4</v>
      </c>
      <c r="C325" s="21" t="s">
        <v>40</v>
      </c>
      <c r="D325" s="21" t="s">
        <v>24</v>
      </c>
      <c r="E325" s="21" t="s">
        <v>91</v>
      </c>
    </row>
    <row r="326" spans="1:5" x14ac:dyDescent="0.75">
      <c r="A326" s="21" t="s">
        <v>68</v>
      </c>
      <c r="B326" s="21" t="s">
        <v>4</v>
      </c>
      <c r="C326" s="21" t="s">
        <v>40</v>
      </c>
      <c r="D326" s="21" t="s">
        <v>24</v>
      </c>
      <c r="E326" s="21" t="s">
        <v>90</v>
      </c>
    </row>
    <row r="327" spans="1:5" x14ac:dyDescent="0.75">
      <c r="A327" s="21" t="s">
        <v>67</v>
      </c>
      <c r="B327" s="21" t="s">
        <v>4</v>
      </c>
      <c r="C327" s="21" t="s">
        <v>40</v>
      </c>
      <c r="D327" s="21" t="s">
        <v>24</v>
      </c>
      <c r="E327" s="21" t="s">
        <v>91</v>
      </c>
    </row>
    <row r="328" spans="1:5" x14ac:dyDescent="0.75">
      <c r="A328" s="21" t="s">
        <v>67</v>
      </c>
      <c r="B328" s="21" t="s">
        <v>4</v>
      </c>
      <c r="C328" s="21" t="s">
        <v>40</v>
      </c>
      <c r="D328" s="21" t="s">
        <v>24</v>
      </c>
      <c r="E328" s="21" t="s">
        <v>90</v>
      </c>
    </row>
    <row r="329" spans="1:5" x14ac:dyDescent="0.75">
      <c r="A329" s="21" t="s">
        <v>68</v>
      </c>
      <c r="B329" s="21" t="s">
        <v>4</v>
      </c>
      <c r="C329" s="21" t="s">
        <v>40</v>
      </c>
      <c r="D329" s="21" t="s">
        <v>24</v>
      </c>
      <c r="E329" s="21" t="s">
        <v>91</v>
      </c>
    </row>
    <row r="330" spans="1:5" x14ac:dyDescent="0.75">
      <c r="A330" s="21" t="s">
        <v>68</v>
      </c>
      <c r="B330" s="21" t="s">
        <v>4</v>
      </c>
      <c r="C330" s="21" t="s">
        <v>40</v>
      </c>
      <c r="D330" s="21" t="s">
        <v>63</v>
      </c>
      <c r="E330" s="21" t="s">
        <v>91</v>
      </c>
    </row>
    <row r="331" spans="1:5" x14ac:dyDescent="0.75">
      <c r="A331" s="21" t="s">
        <v>68</v>
      </c>
      <c r="B331" s="21" t="s">
        <v>4</v>
      </c>
      <c r="C331" s="21" t="s">
        <v>40</v>
      </c>
      <c r="D331" s="21" t="s">
        <v>28</v>
      </c>
      <c r="E331" s="21" t="s">
        <v>90</v>
      </c>
    </row>
    <row r="332" spans="1:5" x14ac:dyDescent="0.75">
      <c r="A332" s="21" t="s">
        <v>68</v>
      </c>
      <c r="B332" s="21" t="s">
        <v>4</v>
      </c>
      <c r="C332" s="21" t="s">
        <v>40</v>
      </c>
      <c r="D332" s="21" t="s">
        <v>28</v>
      </c>
      <c r="E332" s="21" t="s">
        <v>90</v>
      </c>
    </row>
    <row r="333" spans="1:5" x14ac:dyDescent="0.75">
      <c r="A333" s="21" t="s">
        <v>68</v>
      </c>
      <c r="B333" s="21" t="s">
        <v>4</v>
      </c>
      <c r="C333" s="21" t="s">
        <v>40</v>
      </c>
      <c r="D333" s="21" t="s">
        <v>28</v>
      </c>
      <c r="E333" s="21" t="s">
        <v>90</v>
      </c>
    </row>
    <row r="334" spans="1:5" x14ac:dyDescent="0.75">
      <c r="A334" s="21" t="s">
        <v>68</v>
      </c>
      <c r="B334" s="21" t="s">
        <v>4</v>
      </c>
      <c r="C334" s="21" t="s">
        <v>40</v>
      </c>
      <c r="D334" s="21" t="s">
        <v>28</v>
      </c>
      <c r="E334" s="21" t="s">
        <v>90</v>
      </c>
    </row>
    <row r="335" spans="1:5" x14ac:dyDescent="0.75">
      <c r="A335" s="21" t="s">
        <v>68</v>
      </c>
      <c r="B335" s="21" t="s">
        <v>4</v>
      </c>
      <c r="C335" s="21" t="s">
        <v>40</v>
      </c>
      <c r="D335" s="21" t="s">
        <v>28</v>
      </c>
      <c r="E335" s="21" t="s">
        <v>90</v>
      </c>
    </row>
    <row r="336" spans="1:5" x14ac:dyDescent="0.75">
      <c r="A336" s="21" t="s">
        <v>68</v>
      </c>
      <c r="B336" s="21" t="s">
        <v>4</v>
      </c>
      <c r="C336" s="21" t="s">
        <v>40</v>
      </c>
      <c r="D336" s="21" t="s">
        <v>28</v>
      </c>
      <c r="E336" s="21" t="s">
        <v>90</v>
      </c>
    </row>
    <row r="337" spans="1:5" x14ac:dyDescent="0.75">
      <c r="A337" s="21" t="s">
        <v>68</v>
      </c>
      <c r="B337" s="21" t="s">
        <v>4</v>
      </c>
      <c r="C337" s="21" t="s">
        <v>40</v>
      </c>
      <c r="D337" s="21" t="s">
        <v>28</v>
      </c>
      <c r="E337" s="21" t="s">
        <v>91</v>
      </c>
    </row>
    <row r="338" spans="1:5" x14ac:dyDescent="0.75">
      <c r="A338" s="21" t="s">
        <v>67</v>
      </c>
      <c r="B338" s="21" t="s">
        <v>4</v>
      </c>
      <c r="C338" s="21" t="s">
        <v>40</v>
      </c>
      <c r="D338" s="21" t="s">
        <v>28</v>
      </c>
      <c r="E338" s="21" t="s">
        <v>90</v>
      </c>
    </row>
    <row r="339" spans="1:5" x14ac:dyDescent="0.75">
      <c r="A339" s="21" t="s">
        <v>67</v>
      </c>
      <c r="B339" s="21" t="s">
        <v>4</v>
      </c>
      <c r="C339" s="21" t="s">
        <v>40</v>
      </c>
      <c r="D339" s="21" t="s">
        <v>28</v>
      </c>
      <c r="E339" s="21" t="s">
        <v>91</v>
      </c>
    </row>
    <row r="340" spans="1:5" x14ac:dyDescent="0.75">
      <c r="A340" s="21" t="s">
        <v>68</v>
      </c>
      <c r="B340" s="23" t="s">
        <v>8</v>
      </c>
      <c r="C340" s="21" t="s">
        <v>40</v>
      </c>
      <c r="D340" s="21" t="s">
        <v>16</v>
      </c>
      <c r="E340" s="21" t="s">
        <v>91</v>
      </c>
    </row>
    <row r="341" spans="1:5" x14ac:dyDescent="0.75">
      <c r="A341" s="21" t="s">
        <v>68</v>
      </c>
      <c r="B341" s="23" t="s">
        <v>8</v>
      </c>
      <c r="C341" s="21" t="s">
        <v>40</v>
      </c>
      <c r="D341" s="21" t="s">
        <v>16</v>
      </c>
      <c r="E341" s="21" t="s">
        <v>91</v>
      </c>
    </row>
    <row r="342" spans="1:5" x14ac:dyDescent="0.75">
      <c r="A342" s="21" t="s">
        <v>68</v>
      </c>
      <c r="B342" s="23" t="s">
        <v>8</v>
      </c>
      <c r="C342" s="21" t="s">
        <v>40</v>
      </c>
      <c r="D342" s="21" t="s">
        <v>16</v>
      </c>
      <c r="E342" s="21" t="s">
        <v>91</v>
      </c>
    </row>
    <row r="343" spans="1:5" x14ac:dyDescent="0.75">
      <c r="A343" s="21" t="s">
        <v>68</v>
      </c>
      <c r="B343" s="23" t="s">
        <v>8</v>
      </c>
      <c r="C343" s="21" t="s">
        <v>40</v>
      </c>
      <c r="D343" s="21" t="s">
        <v>16</v>
      </c>
      <c r="E343" s="21" t="s">
        <v>91</v>
      </c>
    </row>
    <row r="344" spans="1:5" x14ac:dyDescent="0.75">
      <c r="A344" s="21" t="s">
        <v>68</v>
      </c>
      <c r="B344" s="23" t="s">
        <v>8</v>
      </c>
      <c r="C344" s="21" t="s">
        <v>40</v>
      </c>
      <c r="D344" s="21" t="s">
        <v>16</v>
      </c>
      <c r="E344" s="21" t="s">
        <v>91</v>
      </c>
    </row>
    <row r="345" spans="1:5" x14ac:dyDescent="0.75">
      <c r="A345" s="21" t="s">
        <v>67</v>
      </c>
      <c r="B345" s="23" t="s">
        <v>8</v>
      </c>
      <c r="C345" s="21" t="s">
        <v>40</v>
      </c>
      <c r="D345" s="21" t="s">
        <v>16</v>
      </c>
      <c r="E345" s="21" t="s">
        <v>91</v>
      </c>
    </row>
    <row r="346" spans="1:5" x14ac:dyDescent="0.75">
      <c r="A346" s="21" t="s">
        <v>67</v>
      </c>
      <c r="B346" s="23" t="s">
        <v>8</v>
      </c>
      <c r="C346" s="21" t="s">
        <v>40</v>
      </c>
      <c r="D346" s="21" t="s">
        <v>16</v>
      </c>
      <c r="E346" s="21" t="s">
        <v>91</v>
      </c>
    </row>
    <row r="347" spans="1:5" x14ac:dyDescent="0.75">
      <c r="A347" s="21" t="s">
        <v>68</v>
      </c>
      <c r="B347" s="23" t="s">
        <v>8</v>
      </c>
      <c r="C347" s="21" t="s">
        <v>40</v>
      </c>
      <c r="D347" s="21" t="s">
        <v>16</v>
      </c>
      <c r="E347" s="21" t="s">
        <v>91</v>
      </c>
    </row>
    <row r="348" spans="1:5" x14ac:dyDescent="0.75">
      <c r="A348" s="21" t="s">
        <v>67</v>
      </c>
      <c r="B348" s="23" t="s">
        <v>8</v>
      </c>
      <c r="C348" s="21" t="s">
        <v>40</v>
      </c>
      <c r="D348" s="21" t="s">
        <v>61</v>
      </c>
      <c r="E348" s="21" t="s">
        <v>91</v>
      </c>
    </row>
    <row r="349" spans="1:5" x14ac:dyDescent="0.75">
      <c r="A349" s="21" t="s">
        <v>68</v>
      </c>
      <c r="B349" s="23" t="s">
        <v>8</v>
      </c>
      <c r="C349" s="21" t="s">
        <v>40</v>
      </c>
      <c r="D349" s="21" t="s">
        <v>61</v>
      </c>
      <c r="E349" s="21" t="s">
        <v>91</v>
      </c>
    </row>
    <row r="350" spans="1:5" x14ac:dyDescent="0.75">
      <c r="A350" s="21" t="s">
        <v>68</v>
      </c>
      <c r="B350" s="23" t="s">
        <v>8</v>
      </c>
      <c r="C350" s="21" t="s">
        <v>40</v>
      </c>
      <c r="D350" s="21" t="s">
        <v>61</v>
      </c>
      <c r="E350" s="21" t="s">
        <v>91</v>
      </c>
    </row>
    <row r="351" spans="1:5" x14ac:dyDescent="0.75">
      <c r="A351" s="21" t="s">
        <v>68</v>
      </c>
      <c r="B351" s="23" t="s">
        <v>8</v>
      </c>
      <c r="C351" s="21" t="s">
        <v>40</v>
      </c>
      <c r="D351" s="21" t="s">
        <v>61</v>
      </c>
      <c r="E351" s="21" t="s">
        <v>91</v>
      </c>
    </row>
    <row r="352" spans="1:5" x14ac:dyDescent="0.75">
      <c r="A352" s="21" t="s">
        <v>68</v>
      </c>
      <c r="B352" s="23" t="s">
        <v>8</v>
      </c>
      <c r="C352" s="21" t="s">
        <v>40</v>
      </c>
      <c r="D352" s="21" t="s">
        <v>9</v>
      </c>
      <c r="E352" s="21" t="s">
        <v>91</v>
      </c>
    </row>
    <row r="353" spans="1:5" x14ac:dyDescent="0.75">
      <c r="A353" s="21" t="s">
        <v>68</v>
      </c>
      <c r="B353" s="23" t="s">
        <v>8</v>
      </c>
      <c r="C353" s="21" t="s">
        <v>40</v>
      </c>
      <c r="D353" s="21" t="s">
        <v>9</v>
      </c>
      <c r="E353" s="21" t="s">
        <v>91</v>
      </c>
    </row>
    <row r="354" spans="1:5" x14ac:dyDescent="0.75">
      <c r="A354" s="21" t="s">
        <v>67</v>
      </c>
      <c r="B354" s="23" t="s">
        <v>8</v>
      </c>
      <c r="C354" s="21" t="s">
        <v>40</v>
      </c>
      <c r="D354" s="21" t="s">
        <v>9</v>
      </c>
      <c r="E354" s="21" t="s">
        <v>91</v>
      </c>
    </row>
    <row r="355" spans="1:5" x14ac:dyDescent="0.75">
      <c r="A355" s="21" t="s">
        <v>68</v>
      </c>
      <c r="B355" s="23" t="s">
        <v>8</v>
      </c>
      <c r="C355" s="21" t="s">
        <v>40</v>
      </c>
      <c r="D355" s="21" t="s">
        <v>9</v>
      </c>
      <c r="E355" s="21" t="s">
        <v>91</v>
      </c>
    </row>
    <row r="356" spans="1:5" x14ac:dyDescent="0.75">
      <c r="A356" s="21" t="s">
        <v>68</v>
      </c>
      <c r="B356" s="23" t="s">
        <v>8</v>
      </c>
      <c r="C356" s="21" t="s">
        <v>40</v>
      </c>
      <c r="D356" s="21" t="s">
        <v>9</v>
      </c>
      <c r="E356" s="21" t="s">
        <v>91</v>
      </c>
    </row>
    <row r="357" spans="1:5" x14ac:dyDescent="0.75">
      <c r="A357" s="21" t="s">
        <v>68</v>
      </c>
      <c r="B357" s="23" t="s">
        <v>8</v>
      </c>
      <c r="C357" s="21" t="s">
        <v>40</v>
      </c>
      <c r="D357" s="21" t="s">
        <v>9</v>
      </c>
      <c r="E357" s="21" t="s">
        <v>91</v>
      </c>
    </row>
    <row r="358" spans="1:5" x14ac:dyDescent="0.75">
      <c r="A358" s="21" t="s">
        <v>68</v>
      </c>
      <c r="B358" s="23" t="s">
        <v>8</v>
      </c>
      <c r="C358" s="21" t="s">
        <v>40</v>
      </c>
      <c r="D358" s="21" t="s">
        <v>26</v>
      </c>
      <c r="E358" s="21" t="s">
        <v>91</v>
      </c>
    </row>
    <row r="359" spans="1:5" x14ac:dyDescent="0.75">
      <c r="A359" s="21" t="s">
        <v>68</v>
      </c>
      <c r="B359" s="23" t="s">
        <v>8</v>
      </c>
      <c r="C359" s="21" t="s">
        <v>40</v>
      </c>
      <c r="D359" s="21" t="s">
        <v>26</v>
      </c>
      <c r="E359" s="21" t="s">
        <v>91</v>
      </c>
    </row>
    <row r="360" spans="1:5" x14ac:dyDescent="0.75">
      <c r="A360" s="21" t="s">
        <v>68</v>
      </c>
      <c r="B360" s="23" t="s">
        <v>8</v>
      </c>
      <c r="C360" s="21" t="s">
        <v>40</v>
      </c>
      <c r="D360" s="21" t="s">
        <v>26</v>
      </c>
      <c r="E360" s="21" t="s">
        <v>91</v>
      </c>
    </row>
    <row r="361" spans="1:5" x14ac:dyDescent="0.75">
      <c r="A361" s="21" t="s">
        <v>67</v>
      </c>
      <c r="B361" s="23" t="s">
        <v>8</v>
      </c>
      <c r="C361" s="21" t="s">
        <v>40</v>
      </c>
      <c r="D361" s="21" t="s">
        <v>7</v>
      </c>
      <c r="E361" s="21" t="s">
        <v>91</v>
      </c>
    </row>
    <row r="362" spans="1:5" x14ac:dyDescent="0.75">
      <c r="A362" s="21" t="s">
        <v>67</v>
      </c>
      <c r="B362" s="23" t="s">
        <v>8</v>
      </c>
      <c r="C362" s="21" t="s">
        <v>40</v>
      </c>
      <c r="D362" s="21" t="s">
        <v>7</v>
      </c>
      <c r="E362" s="21" t="s">
        <v>91</v>
      </c>
    </row>
    <row r="363" spans="1:5" x14ac:dyDescent="0.75">
      <c r="A363" s="21" t="s">
        <v>68</v>
      </c>
      <c r="B363" s="23" t="s">
        <v>8</v>
      </c>
      <c r="C363" s="21" t="s">
        <v>40</v>
      </c>
      <c r="D363" s="21" t="s">
        <v>7</v>
      </c>
      <c r="E363" s="21" t="s">
        <v>91</v>
      </c>
    </row>
    <row r="364" spans="1:5" x14ac:dyDescent="0.75">
      <c r="A364" s="21" t="s">
        <v>68</v>
      </c>
      <c r="B364" s="23" t="s">
        <v>8</v>
      </c>
      <c r="C364" s="21" t="s">
        <v>40</v>
      </c>
      <c r="D364" s="21" t="s">
        <v>7</v>
      </c>
      <c r="E364" s="21" t="s">
        <v>91</v>
      </c>
    </row>
    <row r="365" spans="1:5" x14ac:dyDescent="0.75">
      <c r="A365" s="21" t="s">
        <v>68</v>
      </c>
      <c r="B365" s="23" t="s">
        <v>8</v>
      </c>
      <c r="C365" s="21" t="s">
        <v>40</v>
      </c>
      <c r="D365" s="21" t="s">
        <v>7</v>
      </c>
      <c r="E365" s="21" t="s">
        <v>91</v>
      </c>
    </row>
    <row r="366" spans="1:5" x14ac:dyDescent="0.75">
      <c r="A366" s="21" t="s">
        <v>68</v>
      </c>
      <c r="B366" s="21" t="s">
        <v>8</v>
      </c>
      <c r="C366" s="21" t="s">
        <v>40</v>
      </c>
      <c r="D366" s="21" t="s">
        <v>7</v>
      </c>
      <c r="E366" s="21" t="s">
        <v>91</v>
      </c>
    </row>
    <row r="367" spans="1:5" x14ac:dyDescent="0.75">
      <c r="A367" s="21" t="s">
        <v>68</v>
      </c>
      <c r="B367" s="23" t="s">
        <v>8</v>
      </c>
      <c r="C367" s="21" t="s">
        <v>40</v>
      </c>
      <c r="D367" s="21" t="s">
        <v>7</v>
      </c>
      <c r="E367" s="21" t="s">
        <v>91</v>
      </c>
    </row>
    <row r="368" spans="1:5" x14ac:dyDescent="0.75">
      <c r="A368" s="21" t="s">
        <v>68</v>
      </c>
      <c r="B368" s="23" t="s">
        <v>8</v>
      </c>
      <c r="C368" s="21" t="s">
        <v>40</v>
      </c>
      <c r="D368" s="21" t="s">
        <v>7</v>
      </c>
      <c r="E368" s="21" t="s">
        <v>90</v>
      </c>
    </row>
    <row r="369" spans="1:5" x14ac:dyDescent="0.75">
      <c r="A369" s="21" t="s">
        <v>68</v>
      </c>
      <c r="B369" s="23" t="s">
        <v>8</v>
      </c>
      <c r="C369" s="21" t="s">
        <v>40</v>
      </c>
      <c r="D369" s="21" t="s">
        <v>7</v>
      </c>
      <c r="E369" s="21" t="s">
        <v>91</v>
      </c>
    </row>
    <row r="370" spans="1:5" x14ac:dyDescent="0.75">
      <c r="A370" s="21" t="s">
        <v>68</v>
      </c>
      <c r="B370" s="23" t="s">
        <v>8</v>
      </c>
      <c r="C370" s="21" t="s">
        <v>40</v>
      </c>
      <c r="D370" s="21" t="s">
        <v>7</v>
      </c>
      <c r="E370" s="21" t="s">
        <v>91</v>
      </c>
    </row>
    <row r="371" spans="1:5" x14ac:dyDescent="0.75">
      <c r="A371" s="21" t="s">
        <v>68</v>
      </c>
      <c r="B371" s="23" t="s">
        <v>8</v>
      </c>
      <c r="C371" s="21" t="s">
        <v>40</v>
      </c>
      <c r="D371" s="21" t="s">
        <v>7</v>
      </c>
      <c r="E371" s="21" t="s">
        <v>91</v>
      </c>
    </row>
    <row r="372" spans="1:5" x14ac:dyDescent="0.75">
      <c r="A372" s="21" t="s">
        <v>68</v>
      </c>
      <c r="B372" s="23" t="s">
        <v>8</v>
      </c>
      <c r="C372" s="21" t="s">
        <v>40</v>
      </c>
      <c r="D372" s="21" t="s">
        <v>7</v>
      </c>
      <c r="E372" s="21" t="s">
        <v>91</v>
      </c>
    </row>
    <row r="373" spans="1:5" x14ac:dyDescent="0.75">
      <c r="A373" s="21" t="s">
        <v>68</v>
      </c>
      <c r="B373" s="23" t="s">
        <v>8</v>
      </c>
      <c r="C373" s="21" t="s">
        <v>40</v>
      </c>
      <c r="D373" s="21" t="s">
        <v>7</v>
      </c>
      <c r="E373" s="21" t="s">
        <v>91</v>
      </c>
    </row>
    <row r="374" spans="1:5" x14ac:dyDescent="0.75">
      <c r="A374" s="21" t="s">
        <v>68</v>
      </c>
      <c r="B374" s="23" t="s">
        <v>8</v>
      </c>
      <c r="C374" s="21" t="s">
        <v>40</v>
      </c>
      <c r="D374" s="21" t="s">
        <v>7</v>
      </c>
      <c r="E374" s="21" t="s">
        <v>91</v>
      </c>
    </row>
    <row r="375" spans="1:5" x14ac:dyDescent="0.75">
      <c r="A375" s="21" t="s">
        <v>68</v>
      </c>
      <c r="B375" s="21" t="s">
        <v>8</v>
      </c>
      <c r="C375" s="21" t="s">
        <v>40</v>
      </c>
      <c r="D375" s="21" t="s">
        <v>7</v>
      </c>
      <c r="E375" s="21" t="s">
        <v>91</v>
      </c>
    </row>
    <row r="376" spans="1:5" x14ac:dyDescent="0.75">
      <c r="A376" s="21" t="s">
        <v>67</v>
      </c>
      <c r="B376" s="23" t="s">
        <v>8</v>
      </c>
      <c r="C376" s="21" t="s">
        <v>40</v>
      </c>
      <c r="D376" s="21" t="s">
        <v>7</v>
      </c>
      <c r="E376" s="21" t="s">
        <v>91</v>
      </c>
    </row>
    <row r="377" spans="1:5" x14ac:dyDescent="0.75">
      <c r="A377" s="21" t="s">
        <v>68</v>
      </c>
      <c r="B377" s="21" t="s">
        <v>8</v>
      </c>
      <c r="C377" s="21" t="s">
        <v>40</v>
      </c>
      <c r="D377" s="21" t="s">
        <v>7</v>
      </c>
      <c r="E377" s="21" t="s">
        <v>91</v>
      </c>
    </row>
    <row r="378" spans="1:5" x14ac:dyDescent="0.75">
      <c r="A378" s="21" t="s">
        <v>68</v>
      </c>
      <c r="B378" s="23" t="s">
        <v>8</v>
      </c>
      <c r="C378" s="21" t="s">
        <v>40</v>
      </c>
      <c r="D378" s="21" t="s">
        <v>7</v>
      </c>
      <c r="E378" s="21" t="s">
        <v>91</v>
      </c>
    </row>
    <row r="379" spans="1:5" x14ac:dyDescent="0.75">
      <c r="A379" s="21" t="s">
        <v>68</v>
      </c>
      <c r="B379" s="23" t="s">
        <v>8</v>
      </c>
      <c r="C379" s="21" t="s">
        <v>40</v>
      </c>
      <c r="D379" s="21" t="s">
        <v>7</v>
      </c>
      <c r="E379" s="21" t="s">
        <v>91</v>
      </c>
    </row>
    <row r="380" spans="1:5" x14ac:dyDescent="0.75">
      <c r="A380" s="21" t="s">
        <v>68</v>
      </c>
      <c r="B380" s="23" t="s">
        <v>8</v>
      </c>
      <c r="C380" s="21" t="s">
        <v>40</v>
      </c>
      <c r="D380" s="21" t="s">
        <v>7</v>
      </c>
      <c r="E380" s="21" t="s">
        <v>91</v>
      </c>
    </row>
    <row r="381" spans="1:5" x14ac:dyDescent="0.75">
      <c r="A381" s="21" t="s">
        <v>68</v>
      </c>
      <c r="B381" s="23" t="s">
        <v>8</v>
      </c>
      <c r="C381" s="21" t="s">
        <v>40</v>
      </c>
      <c r="D381" s="21" t="s">
        <v>7</v>
      </c>
      <c r="E381" s="21" t="s">
        <v>91</v>
      </c>
    </row>
    <row r="382" spans="1:5" x14ac:dyDescent="0.75">
      <c r="A382" s="21" t="s">
        <v>68</v>
      </c>
      <c r="B382" s="23" t="s">
        <v>8</v>
      </c>
      <c r="C382" s="21" t="s">
        <v>40</v>
      </c>
      <c r="D382" s="21" t="s">
        <v>7</v>
      </c>
      <c r="E382" s="21" t="s">
        <v>91</v>
      </c>
    </row>
    <row r="383" spans="1:5" x14ac:dyDescent="0.75">
      <c r="A383" s="21" t="s">
        <v>68</v>
      </c>
      <c r="B383" s="23" t="s">
        <v>8</v>
      </c>
      <c r="C383" s="21" t="s">
        <v>40</v>
      </c>
      <c r="D383" s="21" t="s">
        <v>7</v>
      </c>
      <c r="E383" s="21" t="s">
        <v>91</v>
      </c>
    </row>
    <row r="384" spans="1:5" x14ac:dyDescent="0.75">
      <c r="A384" s="21" t="s">
        <v>68</v>
      </c>
      <c r="B384" s="23" t="s">
        <v>8</v>
      </c>
      <c r="C384" s="21" t="s">
        <v>40</v>
      </c>
      <c r="D384" s="21" t="s">
        <v>7</v>
      </c>
      <c r="E384" s="21" t="s">
        <v>91</v>
      </c>
    </row>
    <row r="385" spans="1:5" x14ac:dyDescent="0.75">
      <c r="A385" s="21" t="s">
        <v>67</v>
      </c>
      <c r="B385" s="21" t="s">
        <v>8</v>
      </c>
      <c r="C385" s="21" t="s">
        <v>40</v>
      </c>
      <c r="D385" s="21" t="s">
        <v>7</v>
      </c>
      <c r="E385" s="21" t="s">
        <v>91</v>
      </c>
    </row>
    <row r="386" spans="1:5" x14ac:dyDescent="0.75">
      <c r="A386" s="21" t="s">
        <v>68</v>
      </c>
      <c r="B386" s="21" t="s">
        <v>8</v>
      </c>
      <c r="C386" s="21" t="s">
        <v>40</v>
      </c>
      <c r="D386" s="21" t="s">
        <v>12</v>
      </c>
      <c r="E386" s="21" t="s">
        <v>90</v>
      </c>
    </row>
    <row r="387" spans="1:5" x14ac:dyDescent="0.75">
      <c r="A387" s="21" t="s">
        <v>68</v>
      </c>
      <c r="B387" s="23" t="s">
        <v>8</v>
      </c>
      <c r="C387" s="21" t="s">
        <v>40</v>
      </c>
      <c r="D387" s="21" t="s">
        <v>12</v>
      </c>
      <c r="E387" s="21" t="s">
        <v>91</v>
      </c>
    </row>
    <row r="388" spans="1:5" x14ac:dyDescent="0.75">
      <c r="A388" s="21" t="s">
        <v>68</v>
      </c>
      <c r="B388" s="23" t="s">
        <v>8</v>
      </c>
      <c r="C388" s="21" t="s">
        <v>40</v>
      </c>
      <c r="D388" s="21" t="s">
        <v>12</v>
      </c>
      <c r="E388" s="21" t="s">
        <v>91</v>
      </c>
    </row>
    <row r="389" spans="1:5" x14ac:dyDescent="0.75">
      <c r="A389" s="21" t="s">
        <v>67</v>
      </c>
      <c r="B389" s="23" t="s">
        <v>8</v>
      </c>
      <c r="C389" s="21" t="s">
        <v>40</v>
      </c>
      <c r="D389" s="21" t="s">
        <v>12</v>
      </c>
      <c r="E389" s="21" t="s">
        <v>90</v>
      </c>
    </row>
    <row r="390" spans="1:5" x14ac:dyDescent="0.75">
      <c r="A390" s="21" t="s">
        <v>67</v>
      </c>
      <c r="B390" s="23" t="s">
        <v>8</v>
      </c>
      <c r="C390" s="21" t="s">
        <v>40</v>
      </c>
      <c r="D390" s="21" t="s">
        <v>12</v>
      </c>
      <c r="E390" s="21" t="s">
        <v>91</v>
      </c>
    </row>
    <row r="391" spans="1:5" x14ac:dyDescent="0.75">
      <c r="A391" s="21" t="s">
        <v>68</v>
      </c>
      <c r="B391" s="23" t="s">
        <v>8</v>
      </c>
      <c r="C391" s="21" t="s">
        <v>40</v>
      </c>
      <c r="D391" s="21" t="s">
        <v>12</v>
      </c>
      <c r="E391" s="21" t="s">
        <v>90</v>
      </c>
    </row>
    <row r="392" spans="1:5" x14ac:dyDescent="0.75">
      <c r="A392" s="21" t="s">
        <v>67</v>
      </c>
      <c r="B392" s="23" t="s">
        <v>8</v>
      </c>
      <c r="C392" s="21" t="s">
        <v>40</v>
      </c>
      <c r="D392" s="21" t="s">
        <v>12</v>
      </c>
      <c r="E392" s="21" t="s">
        <v>91</v>
      </c>
    </row>
    <row r="393" spans="1:5" x14ac:dyDescent="0.75">
      <c r="A393" s="21" t="s">
        <v>68</v>
      </c>
      <c r="B393" s="23" t="s">
        <v>8</v>
      </c>
      <c r="C393" s="21" t="s">
        <v>40</v>
      </c>
      <c r="D393" s="21" t="s">
        <v>12</v>
      </c>
      <c r="E393" s="21" t="s">
        <v>91</v>
      </c>
    </row>
    <row r="394" spans="1:5" x14ac:dyDescent="0.75">
      <c r="A394" s="21" t="s">
        <v>68</v>
      </c>
      <c r="B394" s="23" t="s">
        <v>8</v>
      </c>
      <c r="C394" s="21" t="s">
        <v>40</v>
      </c>
      <c r="D394" s="21" t="s">
        <v>12</v>
      </c>
      <c r="E394" s="21" t="s">
        <v>91</v>
      </c>
    </row>
    <row r="395" spans="1:5" x14ac:dyDescent="0.75">
      <c r="A395" s="21" t="s">
        <v>68</v>
      </c>
      <c r="B395" s="23" t="s">
        <v>8</v>
      </c>
      <c r="C395" s="21" t="s">
        <v>40</v>
      </c>
      <c r="D395" s="21" t="s">
        <v>12</v>
      </c>
      <c r="E395" s="21" t="s">
        <v>91</v>
      </c>
    </row>
    <row r="396" spans="1:5" x14ac:dyDescent="0.75">
      <c r="A396" s="21" t="s">
        <v>68</v>
      </c>
      <c r="B396" s="23" t="s">
        <v>8</v>
      </c>
      <c r="C396" s="21" t="s">
        <v>40</v>
      </c>
      <c r="D396" s="21" t="s">
        <v>12</v>
      </c>
      <c r="E396" s="21" t="s">
        <v>91</v>
      </c>
    </row>
    <row r="397" spans="1:5" x14ac:dyDescent="0.75">
      <c r="A397" s="21" t="s">
        <v>68</v>
      </c>
      <c r="B397" s="23" t="s">
        <v>8</v>
      </c>
      <c r="C397" s="21" t="s">
        <v>40</v>
      </c>
      <c r="D397" s="21" t="s">
        <v>12</v>
      </c>
      <c r="E397" s="21" t="s">
        <v>91</v>
      </c>
    </row>
    <row r="398" spans="1:5" x14ac:dyDescent="0.75">
      <c r="A398" s="21" t="s">
        <v>68</v>
      </c>
      <c r="B398" s="23" t="s">
        <v>8</v>
      </c>
      <c r="C398" s="21" t="s">
        <v>40</v>
      </c>
      <c r="D398" s="21" t="s">
        <v>12</v>
      </c>
      <c r="E398" s="21" t="s">
        <v>91</v>
      </c>
    </row>
    <row r="399" spans="1:5" x14ac:dyDescent="0.75">
      <c r="A399" s="21" t="s">
        <v>68</v>
      </c>
      <c r="B399" s="21" t="s">
        <v>8</v>
      </c>
      <c r="C399" s="21" t="s">
        <v>40</v>
      </c>
      <c r="D399" s="21" t="s">
        <v>12</v>
      </c>
      <c r="E399" s="21" t="s">
        <v>91</v>
      </c>
    </row>
    <row r="400" spans="1:5" x14ac:dyDescent="0.75">
      <c r="A400" s="21" t="s">
        <v>68</v>
      </c>
      <c r="B400" s="23" t="s">
        <v>8</v>
      </c>
      <c r="C400" s="21" t="s">
        <v>40</v>
      </c>
      <c r="D400" s="21" t="s">
        <v>12</v>
      </c>
      <c r="E400" s="21" t="s">
        <v>91</v>
      </c>
    </row>
    <row r="401" spans="1:5" x14ac:dyDescent="0.75">
      <c r="A401" s="21" t="s">
        <v>68</v>
      </c>
      <c r="B401" s="21" t="s">
        <v>8</v>
      </c>
      <c r="C401" s="21" t="s">
        <v>40</v>
      </c>
      <c r="D401" s="21" t="s">
        <v>12</v>
      </c>
      <c r="E401" s="21" t="s">
        <v>91</v>
      </c>
    </row>
    <row r="402" spans="1:5" x14ac:dyDescent="0.75">
      <c r="A402" s="21" t="s">
        <v>68</v>
      </c>
      <c r="B402" s="23" t="s">
        <v>8</v>
      </c>
      <c r="C402" s="21" t="s">
        <v>40</v>
      </c>
      <c r="D402" s="21" t="s">
        <v>12</v>
      </c>
      <c r="E402" s="21" t="s">
        <v>91</v>
      </c>
    </row>
    <row r="403" spans="1:5" x14ac:dyDescent="0.75">
      <c r="A403" s="21" t="s">
        <v>68</v>
      </c>
      <c r="B403" s="23" t="s">
        <v>8</v>
      </c>
      <c r="C403" s="21" t="s">
        <v>40</v>
      </c>
      <c r="D403" s="21" t="s">
        <v>12</v>
      </c>
      <c r="E403" s="21" t="s">
        <v>91</v>
      </c>
    </row>
    <row r="404" spans="1:5" x14ac:dyDescent="0.75">
      <c r="A404" s="21" t="s">
        <v>68</v>
      </c>
      <c r="B404" s="23" t="s">
        <v>8</v>
      </c>
      <c r="C404" s="21" t="s">
        <v>40</v>
      </c>
      <c r="D404" s="21" t="s">
        <v>12</v>
      </c>
      <c r="E404" s="21" t="s">
        <v>90</v>
      </c>
    </row>
    <row r="405" spans="1:5" x14ac:dyDescent="0.75">
      <c r="A405" s="21" t="s">
        <v>68</v>
      </c>
      <c r="B405" s="23" t="s">
        <v>8</v>
      </c>
      <c r="C405" s="21" t="s">
        <v>40</v>
      </c>
      <c r="D405" s="21" t="s">
        <v>12</v>
      </c>
      <c r="E405" s="21" t="s">
        <v>91</v>
      </c>
    </row>
    <row r="406" spans="1:5" x14ac:dyDescent="0.75">
      <c r="A406" s="21" t="s">
        <v>68</v>
      </c>
      <c r="B406" s="23" t="s">
        <v>8</v>
      </c>
      <c r="C406" s="21" t="s">
        <v>40</v>
      </c>
      <c r="D406" s="21" t="s">
        <v>12</v>
      </c>
      <c r="E406" s="21" t="s">
        <v>91</v>
      </c>
    </row>
    <row r="407" spans="1:5" x14ac:dyDescent="0.75">
      <c r="A407" s="21" t="s">
        <v>68</v>
      </c>
      <c r="B407" s="23" t="s">
        <v>8</v>
      </c>
      <c r="C407" s="21" t="s">
        <v>40</v>
      </c>
      <c r="D407" s="21" t="s">
        <v>12</v>
      </c>
      <c r="E407" s="21" t="s">
        <v>91</v>
      </c>
    </row>
    <row r="408" spans="1:5" x14ac:dyDescent="0.75">
      <c r="A408" s="21" t="s">
        <v>68</v>
      </c>
      <c r="B408" s="23" t="s">
        <v>8</v>
      </c>
      <c r="C408" s="21" t="s">
        <v>40</v>
      </c>
      <c r="D408" s="21" t="s">
        <v>12</v>
      </c>
      <c r="E408" s="21" t="s">
        <v>91</v>
      </c>
    </row>
    <row r="409" spans="1:5" x14ac:dyDescent="0.75">
      <c r="A409" s="21" t="s">
        <v>68</v>
      </c>
      <c r="B409" s="23" t="s">
        <v>8</v>
      </c>
      <c r="C409" s="21" t="s">
        <v>40</v>
      </c>
      <c r="D409" s="21" t="s">
        <v>12</v>
      </c>
      <c r="E409" s="21" t="s">
        <v>91</v>
      </c>
    </row>
    <row r="410" spans="1:5" x14ac:dyDescent="0.75">
      <c r="A410" s="21" t="s">
        <v>68</v>
      </c>
      <c r="B410" s="23" t="s">
        <v>8</v>
      </c>
      <c r="C410" s="21" t="s">
        <v>40</v>
      </c>
      <c r="D410" s="21" t="s">
        <v>12</v>
      </c>
      <c r="E410" s="21" t="s">
        <v>91</v>
      </c>
    </row>
    <row r="411" spans="1:5" x14ac:dyDescent="0.75">
      <c r="A411" s="21" t="s">
        <v>68</v>
      </c>
      <c r="B411" s="23" t="s">
        <v>8</v>
      </c>
      <c r="C411" s="21" t="s">
        <v>40</v>
      </c>
      <c r="D411" s="21" t="s">
        <v>12</v>
      </c>
      <c r="E411" s="21" t="s">
        <v>91</v>
      </c>
    </row>
    <row r="412" spans="1:5" x14ac:dyDescent="0.75">
      <c r="A412" s="21" t="s">
        <v>67</v>
      </c>
      <c r="B412" s="23" t="s">
        <v>8</v>
      </c>
      <c r="C412" s="21" t="s">
        <v>40</v>
      </c>
      <c r="D412" s="21" t="s">
        <v>12</v>
      </c>
      <c r="E412" s="21" t="s">
        <v>91</v>
      </c>
    </row>
    <row r="413" spans="1:5" x14ac:dyDescent="0.75">
      <c r="A413" s="21" t="s">
        <v>68</v>
      </c>
      <c r="B413" s="23" t="s">
        <v>8</v>
      </c>
      <c r="C413" s="21" t="s">
        <v>40</v>
      </c>
      <c r="D413" s="21" t="s">
        <v>10</v>
      </c>
      <c r="E413" s="21" t="s">
        <v>91</v>
      </c>
    </row>
    <row r="414" spans="1:5" x14ac:dyDescent="0.75">
      <c r="A414" s="21" t="s">
        <v>68</v>
      </c>
      <c r="B414" s="23" t="s">
        <v>8</v>
      </c>
      <c r="C414" s="21" t="s">
        <v>40</v>
      </c>
      <c r="D414" s="21" t="s">
        <v>10</v>
      </c>
      <c r="E414" s="21" t="s">
        <v>91</v>
      </c>
    </row>
    <row r="415" spans="1:5" x14ac:dyDescent="0.75">
      <c r="A415" s="21" t="s">
        <v>68</v>
      </c>
      <c r="B415" s="23" t="s">
        <v>8</v>
      </c>
      <c r="C415" s="21" t="s">
        <v>40</v>
      </c>
      <c r="D415" s="21" t="s">
        <v>10</v>
      </c>
      <c r="E415" s="21" t="s">
        <v>91</v>
      </c>
    </row>
    <row r="416" spans="1:5" x14ac:dyDescent="0.75">
      <c r="A416" s="21" t="s">
        <v>68</v>
      </c>
      <c r="B416" s="23" t="s">
        <v>8</v>
      </c>
      <c r="C416" s="21" t="s">
        <v>40</v>
      </c>
      <c r="D416" s="21" t="s">
        <v>10</v>
      </c>
      <c r="E416" s="21" t="s">
        <v>91</v>
      </c>
    </row>
    <row r="417" spans="1:5" x14ac:dyDescent="0.75">
      <c r="A417" s="21" t="s">
        <v>68</v>
      </c>
      <c r="B417" s="23" t="s">
        <v>8</v>
      </c>
      <c r="C417" s="21" t="s">
        <v>40</v>
      </c>
      <c r="D417" s="21" t="s">
        <v>10</v>
      </c>
      <c r="E417" s="21" t="s">
        <v>91</v>
      </c>
    </row>
    <row r="418" spans="1:5" x14ac:dyDescent="0.75">
      <c r="A418" s="21" t="s">
        <v>68</v>
      </c>
      <c r="B418" s="23" t="s">
        <v>8</v>
      </c>
      <c r="C418" s="21" t="s">
        <v>40</v>
      </c>
      <c r="D418" s="21" t="s">
        <v>10</v>
      </c>
      <c r="E418" s="21" t="s">
        <v>91</v>
      </c>
    </row>
    <row r="419" spans="1:5" x14ac:dyDescent="0.75">
      <c r="A419" s="21" t="s">
        <v>68</v>
      </c>
      <c r="B419" s="23" t="s">
        <v>8</v>
      </c>
      <c r="C419" s="21" t="s">
        <v>40</v>
      </c>
      <c r="D419" s="21" t="s">
        <v>10</v>
      </c>
      <c r="E419" s="21" t="s">
        <v>91</v>
      </c>
    </row>
    <row r="420" spans="1:5" x14ac:dyDescent="0.75">
      <c r="A420" s="21" t="s">
        <v>68</v>
      </c>
      <c r="B420" s="23" t="s">
        <v>8</v>
      </c>
      <c r="C420" s="21" t="s">
        <v>40</v>
      </c>
      <c r="D420" s="21" t="s">
        <v>10</v>
      </c>
      <c r="E420" s="21" t="s">
        <v>90</v>
      </c>
    </row>
    <row r="421" spans="1:5" x14ac:dyDescent="0.75">
      <c r="A421" s="21" t="s">
        <v>67</v>
      </c>
      <c r="B421" s="23" t="s">
        <v>8</v>
      </c>
      <c r="C421" s="21" t="s">
        <v>40</v>
      </c>
      <c r="D421" s="21" t="s">
        <v>10</v>
      </c>
      <c r="E421" s="21" t="s">
        <v>91</v>
      </c>
    </row>
    <row r="422" spans="1:5" x14ac:dyDescent="0.75">
      <c r="A422" s="21" t="s">
        <v>68</v>
      </c>
      <c r="B422" s="23" t="s">
        <v>8</v>
      </c>
      <c r="C422" s="21" t="s">
        <v>40</v>
      </c>
      <c r="D422" s="21" t="s">
        <v>10</v>
      </c>
      <c r="E422" s="21" t="s">
        <v>91</v>
      </c>
    </row>
    <row r="423" spans="1:5" x14ac:dyDescent="0.75">
      <c r="A423" s="21" t="s">
        <v>68</v>
      </c>
      <c r="B423" s="23" t="s">
        <v>8</v>
      </c>
      <c r="C423" s="21" t="s">
        <v>40</v>
      </c>
      <c r="D423" s="21" t="s">
        <v>10</v>
      </c>
      <c r="E423" s="21" t="s">
        <v>91</v>
      </c>
    </row>
    <row r="424" spans="1:5" x14ac:dyDescent="0.75">
      <c r="A424" s="21" t="s">
        <v>68</v>
      </c>
      <c r="B424" s="23" t="s">
        <v>8</v>
      </c>
      <c r="C424" s="21" t="s">
        <v>40</v>
      </c>
      <c r="D424" s="21" t="s">
        <v>10</v>
      </c>
      <c r="E424" s="21" t="s">
        <v>91</v>
      </c>
    </row>
    <row r="425" spans="1:5" x14ac:dyDescent="0.75">
      <c r="A425" s="21" t="s">
        <v>68</v>
      </c>
      <c r="B425" s="23" t="s">
        <v>8</v>
      </c>
      <c r="C425" s="21" t="s">
        <v>40</v>
      </c>
      <c r="D425" s="21" t="s">
        <v>10</v>
      </c>
      <c r="E425" s="21" t="s">
        <v>91</v>
      </c>
    </row>
    <row r="426" spans="1:5" x14ac:dyDescent="0.75">
      <c r="A426" s="21" t="s">
        <v>68</v>
      </c>
      <c r="B426" s="23" t="s">
        <v>8</v>
      </c>
      <c r="C426" s="21" t="s">
        <v>40</v>
      </c>
      <c r="D426" s="21" t="s">
        <v>73</v>
      </c>
      <c r="E426" s="21" t="s">
        <v>91</v>
      </c>
    </row>
    <row r="427" spans="1:5" x14ac:dyDescent="0.75">
      <c r="A427" s="21" t="s">
        <v>68</v>
      </c>
      <c r="B427" s="23" t="s">
        <v>8</v>
      </c>
      <c r="C427" s="21" t="s">
        <v>40</v>
      </c>
      <c r="D427" s="21" t="s">
        <v>62</v>
      </c>
      <c r="E427" s="21" t="s">
        <v>91</v>
      </c>
    </row>
    <row r="428" spans="1:5" x14ac:dyDescent="0.75">
      <c r="A428" s="21" t="s">
        <v>68</v>
      </c>
      <c r="B428" s="23" t="s">
        <v>8</v>
      </c>
      <c r="C428" s="21" t="s">
        <v>40</v>
      </c>
      <c r="D428" s="21" t="s">
        <v>21</v>
      </c>
      <c r="E428" s="21" t="s">
        <v>91</v>
      </c>
    </row>
    <row r="429" spans="1:5" x14ac:dyDescent="0.75">
      <c r="A429" s="21" t="s">
        <v>68</v>
      </c>
      <c r="B429" s="23" t="s">
        <v>8</v>
      </c>
      <c r="C429" s="21" t="s">
        <v>40</v>
      </c>
      <c r="D429" s="21" t="s">
        <v>21</v>
      </c>
      <c r="E429" s="21" t="s">
        <v>91</v>
      </c>
    </row>
    <row r="430" spans="1:5" x14ac:dyDescent="0.75">
      <c r="A430" s="21" t="s">
        <v>67</v>
      </c>
      <c r="B430" s="23" t="s">
        <v>8</v>
      </c>
      <c r="C430" s="21" t="s">
        <v>40</v>
      </c>
      <c r="D430" s="21" t="s">
        <v>21</v>
      </c>
      <c r="E430" s="21" t="s">
        <v>91</v>
      </c>
    </row>
    <row r="431" spans="1:5" x14ac:dyDescent="0.75">
      <c r="A431" s="21" t="s">
        <v>68</v>
      </c>
      <c r="B431" s="23" t="s">
        <v>8</v>
      </c>
      <c r="C431" s="21" t="s">
        <v>40</v>
      </c>
      <c r="D431" s="21" t="s">
        <v>21</v>
      </c>
      <c r="E431" s="21" t="s">
        <v>91</v>
      </c>
    </row>
    <row r="432" spans="1:5" x14ac:dyDescent="0.75">
      <c r="A432" s="21" t="s">
        <v>68</v>
      </c>
      <c r="B432" s="23" t="s">
        <v>8</v>
      </c>
      <c r="C432" s="21" t="s">
        <v>40</v>
      </c>
      <c r="D432" s="21" t="s">
        <v>59</v>
      </c>
      <c r="E432" s="21" t="s">
        <v>90</v>
      </c>
    </row>
    <row r="433" spans="1:5" x14ac:dyDescent="0.75">
      <c r="A433" s="21" t="s">
        <v>68</v>
      </c>
      <c r="B433" s="23" t="s">
        <v>8</v>
      </c>
      <c r="C433" s="21" t="s">
        <v>40</v>
      </c>
      <c r="D433" s="21" t="s">
        <v>59</v>
      </c>
      <c r="E433" s="21" t="s">
        <v>91</v>
      </c>
    </row>
    <row r="434" spans="1:5" x14ac:dyDescent="0.75">
      <c r="A434" s="21" t="s">
        <v>68</v>
      </c>
      <c r="B434" s="21" t="s">
        <v>8</v>
      </c>
      <c r="C434" s="21" t="s">
        <v>40</v>
      </c>
      <c r="D434" s="21" t="s">
        <v>59</v>
      </c>
      <c r="E434" s="21" t="s">
        <v>91</v>
      </c>
    </row>
    <row r="435" spans="1:5" x14ac:dyDescent="0.75">
      <c r="A435" s="21" t="s">
        <v>67</v>
      </c>
      <c r="B435" s="23" t="s">
        <v>8</v>
      </c>
      <c r="C435" s="21" t="s">
        <v>40</v>
      </c>
      <c r="D435" s="21" t="s">
        <v>59</v>
      </c>
      <c r="E435" s="21" t="s">
        <v>91</v>
      </c>
    </row>
    <row r="436" spans="1:5" x14ac:dyDescent="0.75">
      <c r="A436" s="21" t="s">
        <v>67</v>
      </c>
      <c r="B436" s="23" t="s">
        <v>8</v>
      </c>
      <c r="C436" s="21" t="s">
        <v>40</v>
      </c>
      <c r="D436" s="21" t="s">
        <v>59</v>
      </c>
      <c r="E436" s="21" t="s">
        <v>91</v>
      </c>
    </row>
    <row r="437" spans="1:5" x14ac:dyDescent="0.75">
      <c r="A437" s="21" t="s">
        <v>68</v>
      </c>
      <c r="B437" s="23" t="s">
        <v>8</v>
      </c>
      <c r="C437" s="21" t="s">
        <v>40</v>
      </c>
      <c r="D437" s="21" t="s">
        <v>59</v>
      </c>
      <c r="E437" s="21" t="s">
        <v>91</v>
      </c>
    </row>
    <row r="438" spans="1:5" x14ac:dyDescent="0.75">
      <c r="A438" s="21" t="s">
        <v>67</v>
      </c>
      <c r="B438" s="23" t="s">
        <v>8</v>
      </c>
      <c r="C438" s="21" t="s">
        <v>40</v>
      </c>
      <c r="D438" s="21" t="s">
        <v>59</v>
      </c>
      <c r="E438" s="21" t="s">
        <v>91</v>
      </c>
    </row>
    <row r="439" spans="1:5" x14ac:dyDescent="0.75">
      <c r="A439" s="21" t="s">
        <v>67</v>
      </c>
      <c r="B439" s="23" t="s">
        <v>8</v>
      </c>
      <c r="C439" s="21" t="s">
        <v>40</v>
      </c>
      <c r="D439" s="21" t="s">
        <v>19</v>
      </c>
      <c r="E439" s="21" t="s">
        <v>91</v>
      </c>
    </row>
    <row r="440" spans="1:5" x14ac:dyDescent="0.75">
      <c r="A440" s="21" t="s">
        <v>68</v>
      </c>
      <c r="B440" s="23" t="s">
        <v>8</v>
      </c>
      <c r="C440" s="21" t="s">
        <v>40</v>
      </c>
      <c r="D440" s="21" t="s">
        <v>19</v>
      </c>
      <c r="E440" s="21" t="s">
        <v>91</v>
      </c>
    </row>
    <row r="441" spans="1:5" x14ac:dyDescent="0.75">
      <c r="A441" s="21" t="s">
        <v>68</v>
      </c>
      <c r="B441" s="23" t="s">
        <v>8</v>
      </c>
      <c r="C441" s="21" t="s">
        <v>40</v>
      </c>
      <c r="D441" s="21" t="s">
        <v>19</v>
      </c>
      <c r="E441" s="21" t="s">
        <v>91</v>
      </c>
    </row>
    <row r="442" spans="1:5" x14ac:dyDescent="0.75">
      <c r="A442" s="21" t="s">
        <v>67</v>
      </c>
      <c r="B442" s="23" t="s">
        <v>8</v>
      </c>
      <c r="C442" s="21" t="s">
        <v>40</v>
      </c>
      <c r="D442" s="21" t="s">
        <v>19</v>
      </c>
      <c r="E442" s="21" t="s">
        <v>91</v>
      </c>
    </row>
    <row r="443" spans="1:5" x14ac:dyDescent="0.75">
      <c r="A443" s="21" t="s">
        <v>68</v>
      </c>
      <c r="B443" s="23" t="s">
        <v>8</v>
      </c>
      <c r="C443" s="21" t="s">
        <v>40</v>
      </c>
      <c r="D443" s="21" t="s">
        <v>31</v>
      </c>
      <c r="E443" s="21" t="s">
        <v>91</v>
      </c>
    </row>
    <row r="444" spans="1:5" x14ac:dyDescent="0.75">
      <c r="A444" s="21" t="s">
        <v>67</v>
      </c>
      <c r="B444" s="22" t="s">
        <v>8</v>
      </c>
      <c r="C444" s="21" t="s">
        <v>40</v>
      </c>
      <c r="D444" s="21" t="s">
        <v>24</v>
      </c>
      <c r="E444" s="21" t="s">
        <v>91</v>
      </c>
    </row>
    <row r="445" spans="1:5" x14ac:dyDescent="0.75">
      <c r="A445" s="21" t="s">
        <v>67</v>
      </c>
      <c r="B445" s="23" t="s">
        <v>8</v>
      </c>
      <c r="C445" s="21" t="s">
        <v>40</v>
      </c>
      <c r="D445" s="21" t="s">
        <v>24</v>
      </c>
      <c r="E445" s="21" t="s">
        <v>91</v>
      </c>
    </row>
    <row r="446" spans="1:5" x14ac:dyDescent="0.75">
      <c r="A446" s="21" t="s">
        <v>68</v>
      </c>
      <c r="B446" s="23" t="s">
        <v>8</v>
      </c>
      <c r="C446" s="21" t="s">
        <v>40</v>
      </c>
      <c r="D446" s="21" t="s">
        <v>24</v>
      </c>
      <c r="E446" s="21" t="s">
        <v>91</v>
      </c>
    </row>
    <row r="447" spans="1:5" x14ac:dyDescent="0.75">
      <c r="A447" s="21" t="s">
        <v>68</v>
      </c>
      <c r="B447" s="23" t="s">
        <v>8</v>
      </c>
      <c r="C447" s="21" t="s">
        <v>40</v>
      </c>
      <c r="D447" s="21" t="s">
        <v>24</v>
      </c>
      <c r="E447" s="21" t="s">
        <v>91</v>
      </c>
    </row>
    <row r="448" spans="1:5" x14ac:dyDescent="0.75">
      <c r="A448" s="21" t="s">
        <v>68</v>
      </c>
      <c r="B448" s="23" t="s">
        <v>8</v>
      </c>
      <c r="C448" s="21" t="s">
        <v>40</v>
      </c>
      <c r="D448" s="21" t="s">
        <v>24</v>
      </c>
      <c r="E448" s="21" t="s">
        <v>91</v>
      </c>
    </row>
    <row r="449" spans="1:5" x14ac:dyDescent="0.75">
      <c r="A449" s="21" t="s">
        <v>67</v>
      </c>
      <c r="B449" s="22" t="s">
        <v>8</v>
      </c>
      <c r="C449" s="21" t="s">
        <v>40</v>
      </c>
      <c r="D449" s="21" t="s">
        <v>24</v>
      </c>
      <c r="E449" s="21" t="s">
        <v>91</v>
      </c>
    </row>
    <row r="450" spans="1:5" x14ac:dyDescent="0.75">
      <c r="A450" s="21" t="s">
        <v>68</v>
      </c>
      <c r="B450" s="23" t="s">
        <v>8</v>
      </c>
      <c r="C450" s="21" t="s">
        <v>40</v>
      </c>
      <c r="D450" s="21" t="s">
        <v>24</v>
      </c>
      <c r="E450" s="21" t="s">
        <v>91</v>
      </c>
    </row>
    <row r="451" spans="1:5" x14ac:dyDescent="0.75">
      <c r="A451" s="21" t="s">
        <v>68</v>
      </c>
      <c r="B451" s="23" t="s">
        <v>8</v>
      </c>
      <c r="C451" s="21" t="s">
        <v>40</v>
      </c>
      <c r="D451" s="21" t="s">
        <v>24</v>
      </c>
      <c r="E451" s="21" t="s">
        <v>91</v>
      </c>
    </row>
    <row r="452" spans="1:5" x14ac:dyDescent="0.75">
      <c r="A452" s="21" t="s">
        <v>68</v>
      </c>
      <c r="B452" s="23" t="s">
        <v>8</v>
      </c>
      <c r="C452" s="21" t="s">
        <v>40</v>
      </c>
      <c r="D452" s="21" t="s">
        <v>24</v>
      </c>
      <c r="E452" s="21" t="s">
        <v>91</v>
      </c>
    </row>
    <row r="453" spans="1:5" x14ac:dyDescent="0.75">
      <c r="A453" s="21" t="s">
        <v>68</v>
      </c>
      <c r="B453" s="23" t="s">
        <v>8</v>
      </c>
      <c r="C453" s="21" t="s">
        <v>40</v>
      </c>
      <c r="D453" s="21" t="s">
        <v>24</v>
      </c>
      <c r="E453" s="21" t="s">
        <v>91</v>
      </c>
    </row>
    <row r="454" spans="1:5" x14ac:dyDescent="0.75">
      <c r="A454" s="21" t="s">
        <v>68</v>
      </c>
      <c r="B454" s="23" t="s">
        <v>8</v>
      </c>
      <c r="C454" s="21" t="s">
        <v>40</v>
      </c>
      <c r="D454" s="21" t="s">
        <v>24</v>
      </c>
      <c r="E454" s="21" t="s">
        <v>91</v>
      </c>
    </row>
    <row r="455" spans="1:5" x14ac:dyDescent="0.75">
      <c r="A455" s="21" t="s">
        <v>68</v>
      </c>
      <c r="B455" s="23" t="s">
        <v>8</v>
      </c>
      <c r="C455" s="21" t="s">
        <v>40</v>
      </c>
      <c r="D455" s="21" t="s">
        <v>24</v>
      </c>
      <c r="E455" s="21" t="s">
        <v>91</v>
      </c>
    </row>
    <row r="456" spans="1:5" x14ac:dyDescent="0.75">
      <c r="A456" s="21" t="s">
        <v>68</v>
      </c>
      <c r="B456" s="21" t="s">
        <v>8</v>
      </c>
      <c r="C456" s="21" t="s">
        <v>40</v>
      </c>
      <c r="D456" s="21" t="s">
        <v>24</v>
      </c>
      <c r="E456" s="21" t="s">
        <v>91</v>
      </c>
    </row>
    <row r="457" spans="1:5" x14ac:dyDescent="0.75">
      <c r="A457" s="21" t="s">
        <v>67</v>
      </c>
      <c r="B457" s="23" t="s">
        <v>8</v>
      </c>
      <c r="C457" s="21" t="s">
        <v>40</v>
      </c>
      <c r="D457" s="21" t="s">
        <v>24</v>
      </c>
      <c r="E457" s="21" t="s">
        <v>91</v>
      </c>
    </row>
    <row r="458" spans="1:5" x14ac:dyDescent="0.75">
      <c r="A458" s="21" t="s">
        <v>68</v>
      </c>
      <c r="B458" s="23" t="s">
        <v>8</v>
      </c>
      <c r="C458" s="21" t="s">
        <v>40</v>
      </c>
      <c r="D458" s="21" t="s">
        <v>24</v>
      </c>
      <c r="E458" s="21" t="s">
        <v>91</v>
      </c>
    </row>
    <row r="459" spans="1:5" x14ac:dyDescent="0.75">
      <c r="A459" s="21" t="s">
        <v>68</v>
      </c>
      <c r="B459" s="23" t="s">
        <v>8</v>
      </c>
      <c r="C459" s="21" t="s">
        <v>40</v>
      </c>
      <c r="D459" s="21" t="s">
        <v>24</v>
      </c>
      <c r="E459" s="21" t="s">
        <v>91</v>
      </c>
    </row>
    <row r="460" spans="1:5" x14ac:dyDescent="0.75">
      <c r="A460" s="21" t="s">
        <v>68</v>
      </c>
      <c r="B460" s="23" t="s">
        <v>8</v>
      </c>
      <c r="C460" s="21" t="s">
        <v>40</v>
      </c>
      <c r="D460" s="21" t="s">
        <v>24</v>
      </c>
      <c r="E460" s="21" t="s">
        <v>91</v>
      </c>
    </row>
    <row r="461" spans="1:5" x14ac:dyDescent="0.75">
      <c r="A461" s="21" t="s">
        <v>68</v>
      </c>
      <c r="B461" s="23" t="s">
        <v>8</v>
      </c>
      <c r="C461" s="21" t="s">
        <v>40</v>
      </c>
      <c r="D461" s="21" t="s">
        <v>24</v>
      </c>
      <c r="E461" s="21" t="s">
        <v>91</v>
      </c>
    </row>
    <row r="462" spans="1:5" x14ac:dyDescent="0.75">
      <c r="A462" s="21" t="s">
        <v>67</v>
      </c>
      <c r="B462" s="23" t="s">
        <v>8</v>
      </c>
      <c r="C462" s="21" t="s">
        <v>40</v>
      </c>
      <c r="D462" s="21" t="s">
        <v>24</v>
      </c>
      <c r="E462" s="21" t="s">
        <v>91</v>
      </c>
    </row>
    <row r="463" spans="1:5" x14ac:dyDescent="0.75">
      <c r="A463" s="21" t="s">
        <v>68</v>
      </c>
      <c r="B463" s="23" t="s">
        <v>8</v>
      </c>
      <c r="C463" s="21" t="s">
        <v>40</v>
      </c>
      <c r="D463" s="21" t="s">
        <v>24</v>
      </c>
      <c r="E463" s="21" t="s">
        <v>91</v>
      </c>
    </row>
    <row r="464" spans="1:5" x14ac:dyDescent="0.75">
      <c r="A464" s="21" t="s">
        <v>68</v>
      </c>
      <c r="B464" s="23" t="s">
        <v>8</v>
      </c>
      <c r="C464" s="21" t="s">
        <v>40</v>
      </c>
      <c r="D464" s="21" t="s">
        <v>24</v>
      </c>
      <c r="E464" s="21" t="s">
        <v>91</v>
      </c>
    </row>
    <row r="465" spans="1:5" x14ac:dyDescent="0.75">
      <c r="A465" s="21" t="s">
        <v>68</v>
      </c>
      <c r="B465" s="23" t="s">
        <v>8</v>
      </c>
      <c r="C465" s="21" t="s">
        <v>40</v>
      </c>
      <c r="D465" s="21" t="s">
        <v>24</v>
      </c>
      <c r="E465" s="21" t="s">
        <v>91</v>
      </c>
    </row>
    <row r="466" spans="1:5" x14ac:dyDescent="0.75">
      <c r="A466" s="21" t="s">
        <v>68</v>
      </c>
      <c r="B466" s="23" t="s">
        <v>8</v>
      </c>
      <c r="C466" s="21" t="s">
        <v>40</v>
      </c>
      <c r="D466" s="21" t="s">
        <v>24</v>
      </c>
      <c r="E466" s="21" t="s">
        <v>91</v>
      </c>
    </row>
    <row r="467" spans="1:5" x14ac:dyDescent="0.75">
      <c r="A467" s="21" t="s">
        <v>68</v>
      </c>
      <c r="B467" s="23" t="s">
        <v>8</v>
      </c>
      <c r="C467" s="21" t="s">
        <v>40</v>
      </c>
      <c r="D467" s="21" t="s">
        <v>24</v>
      </c>
      <c r="E467" s="21" t="s">
        <v>91</v>
      </c>
    </row>
    <row r="468" spans="1:5" x14ac:dyDescent="0.75">
      <c r="A468" s="21" t="s">
        <v>68</v>
      </c>
      <c r="B468" s="23" t="s">
        <v>8</v>
      </c>
      <c r="C468" s="21" t="s">
        <v>40</v>
      </c>
      <c r="D468" s="21" t="s">
        <v>24</v>
      </c>
      <c r="E468" s="21" t="s">
        <v>91</v>
      </c>
    </row>
    <row r="469" spans="1:5" x14ac:dyDescent="0.75">
      <c r="A469" s="21" t="s">
        <v>68</v>
      </c>
      <c r="B469" s="23" t="s">
        <v>8</v>
      </c>
      <c r="C469" s="21" t="s">
        <v>40</v>
      </c>
      <c r="D469" s="21" t="s">
        <v>24</v>
      </c>
      <c r="E469" s="21" t="s">
        <v>91</v>
      </c>
    </row>
    <row r="470" spans="1:5" x14ac:dyDescent="0.75">
      <c r="A470" s="21" t="s">
        <v>67</v>
      </c>
      <c r="B470" s="23" t="s">
        <v>8</v>
      </c>
      <c r="C470" s="21" t="s">
        <v>40</v>
      </c>
      <c r="D470" s="21" t="s">
        <v>24</v>
      </c>
      <c r="E470" s="21" t="s">
        <v>91</v>
      </c>
    </row>
    <row r="471" spans="1:5" x14ac:dyDescent="0.75">
      <c r="A471" s="21" t="s">
        <v>68</v>
      </c>
      <c r="B471" s="23" t="s">
        <v>8</v>
      </c>
      <c r="C471" s="21" t="s">
        <v>40</v>
      </c>
      <c r="D471" s="21" t="s">
        <v>24</v>
      </c>
      <c r="E471" s="21" t="s">
        <v>91</v>
      </c>
    </row>
    <row r="472" spans="1:5" x14ac:dyDescent="0.75">
      <c r="A472" s="21" t="s">
        <v>68</v>
      </c>
      <c r="B472" s="23" t="s">
        <v>8</v>
      </c>
      <c r="C472" s="21" t="s">
        <v>40</v>
      </c>
      <c r="D472" s="21" t="s">
        <v>24</v>
      </c>
      <c r="E472" s="21" t="s">
        <v>91</v>
      </c>
    </row>
    <row r="473" spans="1:5" x14ac:dyDescent="0.75">
      <c r="A473" s="21" t="s">
        <v>68</v>
      </c>
      <c r="B473" s="23" t="s">
        <v>8</v>
      </c>
      <c r="C473" s="21" t="s">
        <v>40</v>
      </c>
      <c r="D473" s="21" t="s">
        <v>24</v>
      </c>
      <c r="E473" s="21" t="s">
        <v>91</v>
      </c>
    </row>
    <row r="474" spans="1:5" x14ac:dyDescent="0.75">
      <c r="A474" s="21" t="s">
        <v>68</v>
      </c>
      <c r="B474" s="23" t="s">
        <v>8</v>
      </c>
      <c r="C474" s="21" t="s">
        <v>40</v>
      </c>
      <c r="D474" s="21" t="s">
        <v>24</v>
      </c>
      <c r="E474" s="21" t="s">
        <v>91</v>
      </c>
    </row>
    <row r="475" spans="1:5" x14ac:dyDescent="0.75">
      <c r="A475" s="21" t="s">
        <v>68</v>
      </c>
      <c r="B475" s="23" t="s">
        <v>8</v>
      </c>
      <c r="C475" s="21" t="s">
        <v>40</v>
      </c>
      <c r="D475" s="21" t="s">
        <v>24</v>
      </c>
      <c r="E475" s="21" t="s">
        <v>91</v>
      </c>
    </row>
    <row r="476" spans="1:5" x14ac:dyDescent="0.75">
      <c r="A476" s="21" t="s">
        <v>68</v>
      </c>
      <c r="B476" s="23" t="s">
        <v>8</v>
      </c>
      <c r="C476" s="21" t="s">
        <v>40</v>
      </c>
      <c r="D476" s="21" t="s">
        <v>24</v>
      </c>
      <c r="E476" s="21" t="s">
        <v>91</v>
      </c>
    </row>
    <row r="477" spans="1:5" x14ac:dyDescent="0.75">
      <c r="A477" s="21" t="s">
        <v>68</v>
      </c>
      <c r="B477" s="23" t="s">
        <v>8</v>
      </c>
      <c r="C477" s="21" t="s">
        <v>40</v>
      </c>
      <c r="D477" s="21" t="s">
        <v>24</v>
      </c>
      <c r="E477" s="21" t="s">
        <v>91</v>
      </c>
    </row>
    <row r="478" spans="1:5" x14ac:dyDescent="0.75">
      <c r="A478" s="21" t="s">
        <v>68</v>
      </c>
      <c r="B478" s="23" t="s">
        <v>8</v>
      </c>
      <c r="C478" s="21" t="s">
        <v>40</v>
      </c>
      <c r="D478" s="21" t="s">
        <v>24</v>
      </c>
      <c r="E478" s="21" t="s">
        <v>91</v>
      </c>
    </row>
    <row r="479" spans="1:5" x14ac:dyDescent="0.75">
      <c r="A479" s="21" t="s">
        <v>67</v>
      </c>
      <c r="B479" s="23" t="s">
        <v>8</v>
      </c>
      <c r="C479" s="21" t="s">
        <v>40</v>
      </c>
      <c r="D479" s="21" t="s">
        <v>24</v>
      </c>
      <c r="E479" s="21" t="s">
        <v>91</v>
      </c>
    </row>
    <row r="480" spans="1:5" x14ac:dyDescent="0.75">
      <c r="A480" s="21" t="s">
        <v>68</v>
      </c>
      <c r="B480" s="21" t="s">
        <v>8</v>
      </c>
      <c r="C480" s="21" t="s">
        <v>40</v>
      </c>
      <c r="D480" s="21" t="s">
        <v>24</v>
      </c>
      <c r="E480" s="21" t="s">
        <v>91</v>
      </c>
    </row>
    <row r="481" spans="1:5" x14ac:dyDescent="0.75">
      <c r="A481" s="21" t="s">
        <v>68</v>
      </c>
      <c r="B481" s="23" t="s">
        <v>8</v>
      </c>
      <c r="C481" s="21" t="s">
        <v>40</v>
      </c>
      <c r="D481" s="21" t="s">
        <v>24</v>
      </c>
      <c r="E481" s="21" t="s">
        <v>91</v>
      </c>
    </row>
    <row r="482" spans="1:5" x14ac:dyDescent="0.75">
      <c r="A482" s="21" t="s">
        <v>68</v>
      </c>
      <c r="B482" s="23" t="s">
        <v>8</v>
      </c>
      <c r="C482" s="21" t="s">
        <v>40</v>
      </c>
      <c r="D482" s="21" t="s">
        <v>24</v>
      </c>
      <c r="E482" s="21" t="s">
        <v>91</v>
      </c>
    </row>
    <row r="483" spans="1:5" x14ac:dyDescent="0.75">
      <c r="A483" s="21" t="s">
        <v>68</v>
      </c>
      <c r="B483" s="21" t="s">
        <v>8</v>
      </c>
      <c r="C483" s="21" t="s">
        <v>40</v>
      </c>
      <c r="D483" s="21" t="s">
        <v>24</v>
      </c>
      <c r="E483" s="21" t="s">
        <v>91</v>
      </c>
    </row>
    <row r="484" spans="1:5" x14ac:dyDescent="0.75">
      <c r="A484" s="21" t="s">
        <v>68</v>
      </c>
      <c r="B484" s="23" t="s">
        <v>8</v>
      </c>
      <c r="C484" s="21" t="s">
        <v>40</v>
      </c>
      <c r="D484" s="21" t="s">
        <v>28</v>
      </c>
      <c r="E484" s="21" t="s">
        <v>90</v>
      </c>
    </row>
    <row r="485" spans="1:5" x14ac:dyDescent="0.75">
      <c r="A485" s="21" t="s">
        <v>68</v>
      </c>
      <c r="B485" s="23" t="s">
        <v>8</v>
      </c>
      <c r="C485" s="21" t="s">
        <v>40</v>
      </c>
      <c r="D485" s="21" t="s">
        <v>28</v>
      </c>
      <c r="E485" s="21" t="s">
        <v>90</v>
      </c>
    </row>
    <row r="486" spans="1:5" x14ac:dyDescent="0.75">
      <c r="A486" s="21" t="s">
        <v>68</v>
      </c>
      <c r="B486" s="23" t="s">
        <v>8</v>
      </c>
      <c r="C486" s="21" t="s">
        <v>40</v>
      </c>
      <c r="D486" s="21" t="s">
        <v>28</v>
      </c>
      <c r="E486" s="21" t="s">
        <v>91</v>
      </c>
    </row>
    <row r="487" spans="1:5" x14ac:dyDescent="0.75">
      <c r="A487" s="21" t="s">
        <v>68</v>
      </c>
      <c r="B487" s="23" t="s">
        <v>8</v>
      </c>
      <c r="C487" s="21" t="s">
        <v>40</v>
      </c>
      <c r="D487" s="21" t="s">
        <v>28</v>
      </c>
      <c r="E487" s="21" t="s">
        <v>91</v>
      </c>
    </row>
    <row r="488" spans="1:5" x14ac:dyDescent="0.75">
      <c r="A488" s="21" t="s">
        <v>68</v>
      </c>
      <c r="B488" s="23" t="s">
        <v>8</v>
      </c>
      <c r="C488" s="21" t="s">
        <v>40</v>
      </c>
      <c r="D488" s="21" t="s">
        <v>28</v>
      </c>
      <c r="E488" s="21" t="s">
        <v>91</v>
      </c>
    </row>
    <row r="489" spans="1:5" x14ac:dyDescent="0.75">
      <c r="A489" s="21" t="s">
        <v>68</v>
      </c>
      <c r="B489" s="23" t="s">
        <v>8</v>
      </c>
      <c r="C489" s="21" t="s">
        <v>40</v>
      </c>
      <c r="D489" s="21" t="s">
        <v>28</v>
      </c>
      <c r="E489" s="21" t="s">
        <v>90</v>
      </c>
    </row>
    <row r="490" spans="1:5" x14ac:dyDescent="0.75">
      <c r="A490" s="21" t="s">
        <v>68</v>
      </c>
      <c r="B490" s="23" t="s">
        <v>8</v>
      </c>
      <c r="C490" s="21" t="s">
        <v>40</v>
      </c>
      <c r="D490" s="21" t="s">
        <v>28</v>
      </c>
      <c r="E490" s="21" t="s">
        <v>90</v>
      </c>
    </row>
    <row r="491" spans="1:5" x14ac:dyDescent="0.75">
      <c r="A491" s="21" t="s">
        <v>68</v>
      </c>
      <c r="B491" s="23" t="s">
        <v>8</v>
      </c>
      <c r="C491" s="21" t="s">
        <v>40</v>
      </c>
      <c r="D491" s="21" t="s">
        <v>28</v>
      </c>
      <c r="E491" s="21" t="s">
        <v>91</v>
      </c>
    </row>
    <row r="492" spans="1:5" x14ac:dyDescent="0.75">
      <c r="A492" s="21" t="s">
        <v>68</v>
      </c>
      <c r="B492" s="23" t="s">
        <v>8</v>
      </c>
      <c r="C492" s="21" t="s">
        <v>40</v>
      </c>
      <c r="D492" s="21" t="s">
        <v>28</v>
      </c>
      <c r="E492" s="21" t="s">
        <v>91</v>
      </c>
    </row>
    <row r="493" spans="1:5" x14ac:dyDescent="0.75">
      <c r="A493" s="21" t="s">
        <v>68</v>
      </c>
      <c r="B493" s="23" t="s">
        <v>8</v>
      </c>
      <c r="C493" s="21" t="s">
        <v>40</v>
      </c>
      <c r="D493" s="21" t="s">
        <v>28</v>
      </c>
      <c r="E493" s="21" t="s">
        <v>91</v>
      </c>
    </row>
    <row r="494" spans="1:5" x14ac:dyDescent="0.75">
      <c r="A494" s="21" t="s">
        <v>67</v>
      </c>
      <c r="B494" s="23" t="s">
        <v>8</v>
      </c>
      <c r="C494" s="21" t="s">
        <v>40</v>
      </c>
      <c r="D494" s="21" t="s">
        <v>28</v>
      </c>
      <c r="E494" s="21" t="s">
        <v>91</v>
      </c>
    </row>
    <row r="495" spans="1:5" x14ac:dyDescent="0.75">
      <c r="A495" s="21" t="s">
        <v>67</v>
      </c>
      <c r="B495" s="23" t="s">
        <v>8</v>
      </c>
      <c r="C495" s="21" t="s">
        <v>40</v>
      </c>
      <c r="D495" s="21" t="s">
        <v>28</v>
      </c>
      <c r="E495" s="21" t="s">
        <v>91</v>
      </c>
    </row>
    <row r="496" spans="1:5" x14ac:dyDescent="0.75">
      <c r="A496" s="21" t="s">
        <v>67</v>
      </c>
      <c r="B496" s="23" t="s">
        <v>8</v>
      </c>
      <c r="C496" s="21" t="s">
        <v>40</v>
      </c>
      <c r="D496" s="21" t="s">
        <v>28</v>
      </c>
      <c r="E496" s="21" t="s">
        <v>91</v>
      </c>
    </row>
    <row r="497" spans="1:5" x14ac:dyDescent="0.75">
      <c r="A497" s="21" t="s">
        <v>68</v>
      </c>
      <c r="B497" s="21" t="s">
        <v>15</v>
      </c>
      <c r="C497" s="21" t="s">
        <v>41</v>
      </c>
      <c r="D497" s="21" t="s">
        <v>6</v>
      </c>
      <c r="E497" s="21" t="s">
        <v>91</v>
      </c>
    </row>
    <row r="498" spans="1:5" x14ac:dyDescent="0.75">
      <c r="A498" s="21" t="s">
        <v>68</v>
      </c>
      <c r="B498" s="21" t="s">
        <v>15</v>
      </c>
      <c r="C498" s="21" t="s">
        <v>41</v>
      </c>
      <c r="D498" s="21" t="s">
        <v>6</v>
      </c>
      <c r="E498" s="21" t="s">
        <v>91</v>
      </c>
    </row>
    <row r="499" spans="1:5" x14ac:dyDescent="0.75">
      <c r="A499" s="21" t="s">
        <v>68</v>
      </c>
      <c r="B499" s="21" t="s">
        <v>15</v>
      </c>
      <c r="C499" s="21" t="s">
        <v>41</v>
      </c>
      <c r="D499" s="21" t="s">
        <v>6</v>
      </c>
      <c r="E499" s="21" t="s">
        <v>90</v>
      </c>
    </row>
    <row r="500" spans="1:5" x14ac:dyDescent="0.75">
      <c r="A500" s="21" t="s">
        <v>68</v>
      </c>
      <c r="B500" s="21" t="s">
        <v>15</v>
      </c>
      <c r="C500" s="21" t="s">
        <v>41</v>
      </c>
      <c r="D500" s="21" t="s">
        <v>34</v>
      </c>
      <c r="E500" s="21" t="s">
        <v>91</v>
      </c>
    </row>
    <row r="501" spans="1:5" x14ac:dyDescent="0.75">
      <c r="A501" s="21" t="s">
        <v>68</v>
      </c>
      <c r="B501" s="21" t="s">
        <v>15</v>
      </c>
      <c r="C501" s="21" t="s">
        <v>41</v>
      </c>
      <c r="D501" s="21" t="s">
        <v>50</v>
      </c>
      <c r="E501" s="21" t="s">
        <v>91</v>
      </c>
    </row>
    <row r="502" spans="1:5" x14ac:dyDescent="0.75">
      <c r="A502" s="21" t="s">
        <v>68</v>
      </c>
      <c r="B502" s="21" t="s">
        <v>15</v>
      </c>
      <c r="C502" s="21" t="s">
        <v>41</v>
      </c>
      <c r="D502" s="21" t="s">
        <v>50</v>
      </c>
      <c r="E502" s="21" t="s">
        <v>91</v>
      </c>
    </row>
    <row r="503" spans="1:5" x14ac:dyDescent="0.75">
      <c r="A503" s="21" t="s">
        <v>68</v>
      </c>
      <c r="B503" s="21" t="s">
        <v>15</v>
      </c>
      <c r="C503" s="21" t="s">
        <v>41</v>
      </c>
      <c r="D503" s="21" t="s">
        <v>50</v>
      </c>
      <c r="E503" s="21" t="s">
        <v>91</v>
      </c>
    </row>
    <row r="504" spans="1:5" x14ac:dyDescent="0.75">
      <c r="A504" s="21" t="s">
        <v>68</v>
      </c>
      <c r="B504" s="21" t="s">
        <v>15</v>
      </c>
      <c r="C504" s="21" t="s">
        <v>41</v>
      </c>
      <c r="D504" s="21" t="s">
        <v>50</v>
      </c>
      <c r="E504" s="21" t="s">
        <v>91</v>
      </c>
    </row>
    <row r="505" spans="1:5" x14ac:dyDescent="0.75">
      <c r="A505" s="21" t="s">
        <v>68</v>
      </c>
      <c r="B505" s="21" t="s">
        <v>15</v>
      </c>
      <c r="C505" s="21" t="s">
        <v>41</v>
      </c>
      <c r="D505" s="21" t="s">
        <v>50</v>
      </c>
      <c r="E505" s="21" t="s">
        <v>90</v>
      </c>
    </row>
    <row r="506" spans="1:5" x14ac:dyDescent="0.75">
      <c r="A506" s="21" t="s">
        <v>68</v>
      </c>
      <c r="B506" s="21" t="s">
        <v>15</v>
      </c>
      <c r="C506" s="21" t="s">
        <v>41</v>
      </c>
      <c r="D506" s="21" t="s">
        <v>50</v>
      </c>
      <c r="E506" s="21" t="s">
        <v>90</v>
      </c>
    </row>
    <row r="507" spans="1:5" x14ac:dyDescent="0.75">
      <c r="A507" s="21" t="s">
        <v>68</v>
      </c>
      <c r="B507" s="21" t="s">
        <v>15</v>
      </c>
      <c r="C507" s="21" t="s">
        <v>41</v>
      </c>
      <c r="D507" s="21" t="s">
        <v>50</v>
      </c>
      <c r="E507" s="21" t="s">
        <v>91</v>
      </c>
    </row>
    <row r="508" spans="1:5" x14ac:dyDescent="0.75">
      <c r="A508" s="21" t="s">
        <v>68</v>
      </c>
      <c r="B508" s="21" t="s">
        <v>15</v>
      </c>
      <c r="C508" s="21" t="s">
        <v>41</v>
      </c>
      <c r="D508" s="21" t="s">
        <v>50</v>
      </c>
      <c r="E508" s="21" t="s">
        <v>90</v>
      </c>
    </row>
    <row r="509" spans="1:5" x14ac:dyDescent="0.75">
      <c r="A509" s="21" t="s">
        <v>67</v>
      </c>
      <c r="B509" s="21" t="s">
        <v>15</v>
      </c>
      <c r="C509" s="21" t="s">
        <v>41</v>
      </c>
      <c r="D509" s="21" t="s">
        <v>50</v>
      </c>
      <c r="E509" s="21" t="s">
        <v>91</v>
      </c>
    </row>
    <row r="510" spans="1:5" x14ac:dyDescent="0.75">
      <c r="A510" s="21" t="s">
        <v>68</v>
      </c>
      <c r="B510" s="21" t="s">
        <v>15</v>
      </c>
      <c r="C510" s="21" t="s">
        <v>41</v>
      </c>
      <c r="D510" s="21" t="s">
        <v>50</v>
      </c>
      <c r="E510" s="21" t="s">
        <v>90</v>
      </c>
    </row>
    <row r="511" spans="1:5" x14ac:dyDescent="0.75">
      <c r="A511" s="21" t="s">
        <v>68</v>
      </c>
      <c r="B511" s="21" t="s">
        <v>15</v>
      </c>
      <c r="C511" s="21" t="s">
        <v>41</v>
      </c>
      <c r="D511" s="21" t="s">
        <v>50</v>
      </c>
      <c r="E511" s="21" t="s">
        <v>91</v>
      </c>
    </row>
    <row r="512" spans="1:5" x14ac:dyDescent="0.75">
      <c r="A512" s="21" t="s">
        <v>68</v>
      </c>
      <c r="B512" s="21" t="s">
        <v>15</v>
      </c>
      <c r="C512" s="21" t="s">
        <v>41</v>
      </c>
      <c r="D512" s="21" t="s">
        <v>50</v>
      </c>
      <c r="E512" s="21" t="s">
        <v>91</v>
      </c>
    </row>
    <row r="513" spans="1:5" x14ac:dyDescent="0.75">
      <c r="A513" s="21" t="s">
        <v>68</v>
      </c>
      <c r="B513" s="21" t="s">
        <v>15</v>
      </c>
      <c r="C513" s="21" t="s">
        <v>41</v>
      </c>
      <c r="D513" s="21" t="s">
        <v>50</v>
      </c>
      <c r="E513" s="21" t="s">
        <v>91</v>
      </c>
    </row>
    <row r="514" spans="1:5" x14ac:dyDescent="0.75">
      <c r="A514" s="21" t="s">
        <v>68</v>
      </c>
      <c r="B514" s="22" t="s">
        <v>15</v>
      </c>
      <c r="C514" s="21" t="s">
        <v>41</v>
      </c>
      <c r="D514" s="21" t="s">
        <v>50</v>
      </c>
      <c r="E514" s="21" t="s">
        <v>91</v>
      </c>
    </row>
    <row r="515" spans="1:5" x14ac:dyDescent="0.75">
      <c r="A515" s="21" t="s">
        <v>68</v>
      </c>
      <c r="B515" s="24" t="s">
        <v>15</v>
      </c>
      <c r="C515" s="21" t="s">
        <v>41</v>
      </c>
      <c r="D515" s="21" t="s">
        <v>50</v>
      </c>
      <c r="E515" s="21" t="s">
        <v>91</v>
      </c>
    </row>
    <row r="516" spans="1:5" x14ac:dyDescent="0.75">
      <c r="A516" s="21" t="s">
        <v>68</v>
      </c>
      <c r="B516" s="22" t="s">
        <v>15</v>
      </c>
      <c r="C516" s="21" t="s">
        <v>41</v>
      </c>
      <c r="D516" s="21" t="s">
        <v>50</v>
      </c>
      <c r="E516" s="21" t="s">
        <v>91</v>
      </c>
    </row>
    <row r="517" spans="1:5" x14ac:dyDescent="0.75">
      <c r="A517" s="21" t="s">
        <v>68</v>
      </c>
      <c r="B517" s="21" t="s">
        <v>4</v>
      </c>
      <c r="C517" s="21" t="s">
        <v>41</v>
      </c>
      <c r="D517" s="21" t="s">
        <v>6</v>
      </c>
      <c r="E517" s="21" t="s">
        <v>91</v>
      </c>
    </row>
    <row r="518" spans="1:5" x14ac:dyDescent="0.75">
      <c r="A518" s="21" t="s">
        <v>68</v>
      </c>
      <c r="B518" s="21" t="s">
        <v>4</v>
      </c>
      <c r="C518" s="21" t="s">
        <v>41</v>
      </c>
      <c r="D518" s="21" t="s">
        <v>6</v>
      </c>
      <c r="E518" s="21" t="s">
        <v>91</v>
      </c>
    </row>
    <row r="519" spans="1:5" x14ac:dyDescent="0.75">
      <c r="A519" s="21" t="s">
        <v>68</v>
      </c>
      <c r="B519" s="21" t="s">
        <v>4</v>
      </c>
      <c r="C519" s="21" t="s">
        <v>41</v>
      </c>
      <c r="D519" s="21" t="s">
        <v>6</v>
      </c>
      <c r="E519" s="21" t="s">
        <v>90</v>
      </c>
    </row>
    <row r="520" spans="1:5" x14ac:dyDescent="0.75">
      <c r="A520" s="21" t="s">
        <v>68</v>
      </c>
      <c r="B520" s="21" t="s">
        <v>4</v>
      </c>
      <c r="C520" s="21" t="s">
        <v>41</v>
      </c>
      <c r="D520" s="21" t="s">
        <v>6</v>
      </c>
      <c r="E520" s="21" t="s">
        <v>90</v>
      </c>
    </row>
    <row r="521" spans="1:5" x14ac:dyDescent="0.75">
      <c r="A521" s="21" t="s">
        <v>68</v>
      </c>
      <c r="B521" s="21" t="s">
        <v>4</v>
      </c>
      <c r="C521" s="21" t="s">
        <v>41</v>
      </c>
      <c r="D521" s="21" t="s">
        <v>6</v>
      </c>
      <c r="E521" s="21" t="s">
        <v>90</v>
      </c>
    </row>
    <row r="522" spans="1:5" x14ac:dyDescent="0.75">
      <c r="A522" s="21" t="s">
        <v>68</v>
      </c>
      <c r="B522" s="21" t="s">
        <v>4</v>
      </c>
      <c r="C522" s="21" t="s">
        <v>41</v>
      </c>
      <c r="D522" s="21" t="s">
        <v>6</v>
      </c>
      <c r="E522" s="21" t="s">
        <v>91</v>
      </c>
    </row>
    <row r="523" spans="1:5" x14ac:dyDescent="0.75">
      <c r="A523" s="21" t="s">
        <v>68</v>
      </c>
      <c r="B523" s="21" t="s">
        <v>4</v>
      </c>
      <c r="C523" s="21" t="s">
        <v>41</v>
      </c>
      <c r="D523" s="21" t="s">
        <v>6</v>
      </c>
      <c r="E523" s="21" t="s">
        <v>91</v>
      </c>
    </row>
    <row r="524" spans="1:5" x14ac:dyDescent="0.75">
      <c r="A524" s="21" t="s">
        <v>68</v>
      </c>
      <c r="B524" s="21" t="s">
        <v>4</v>
      </c>
      <c r="C524" s="21" t="s">
        <v>41</v>
      </c>
      <c r="D524" s="21" t="s">
        <v>6</v>
      </c>
      <c r="E524" s="21" t="s">
        <v>91</v>
      </c>
    </row>
    <row r="525" spans="1:5" x14ac:dyDescent="0.75">
      <c r="A525" s="21" t="s">
        <v>68</v>
      </c>
      <c r="B525" s="21" t="s">
        <v>4</v>
      </c>
      <c r="C525" s="21" t="s">
        <v>41</v>
      </c>
      <c r="D525" s="21" t="s">
        <v>6</v>
      </c>
      <c r="E525" s="21" t="s">
        <v>91</v>
      </c>
    </row>
    <row r="526" spans="1:5" x14ac:dyDescent="0.75">
      <c r="A526" s="21" t="s">
        <v>68</v>
      </c>
      <c r="B526" s="21" t="s">
        <v>4</v>
      </c>
      <c r="C526" s="21" t="s">
        <v>41</v>
      </c>
      <c r="D526" s="21" t="s">
        <v>34</v>
      </c>
      <c r="E526" s="21" t="s">
        <v>91</v>
      </c>
    </row>
    <row r="527" spans="1:5" x14ac:dyDescent="0.75">
      <c r="A527" s="21" t="s">
        <v>68</v>
      </c>
      <c r="B527" s="21" t="s">
        <v>4</v>
      </c>
      <c r="C527" s="21" t="s">
        <v>41</v>
      </c>
      <c r="D527" s="21" t="s">
        <v>50</v>
      </c>
      <c r="E527" s="21" t="s">
        <v>91</v>
      </c>
    </row>
    <row r="528" spans="1:5" x14ac:dyDescent="0.75">
      <c r="A528" s="21" t="s">
        <v>68</v>
      </c>
      <c r="B528" s="21" t="s">
        <v>4</v>
      </c>
      <c r="C528" s="21" t="s">
        <v>41</v>
      </c>
      <c r="D528" s="21" t="s">
        <v>50</v>
      </c>
      <c r="E528" s="21" t="s">
        <v>90</v>
      </c>
    </row>
    <row r="529" spans="1:5" x14ac:dyDescent="0.75">
      <c r="A529" s="21" t="s">
        <v>68</v>
      </c>
      <c r="B529" s="21" t="s">
        <v>4</v>
      </c>
      <c r="C529" s="21" t="s">
        <v>41</v>
      </c>
      <c r="D529" s="21" t="s">
        <v>50</v>
      </c>
      <c r="E529" s="21" t="s">
        <v>91</v>
      </c>
    </row>
    <row r="530" spans="1:5" x14ac:dyDescent="0.75">
      <c r="A530" s="21" t="s">
        <v>68</v>
      </c>
      <c r="B530" s="21" t="s">
        <v>4</v>
      </c>
      <c r="C530" s="21" t="s">
        <v>41</v>
      </c>
      <c r="D530" s="21" t="s">
        <v>50</v>
      </c>
      <c r="E530" s="21" t="s">
        <v>90</v>
      </c>
    </row>
    <row r="531" spans="1:5" x14ac:dyDescent="0.75">
      <c r="A531" s="21" t="s">
        <v>68</v>
      </c>
      <c r="B531" s="21" t="s">
        <v>4</v>
      </c>
      <c r="C531" s="21" t="s">
        <v>41</v>
      </c>
      <c r="D531" s="21" t="s">
        <v>50</v>
      </c>
      <c r="E531" s="21" t="s">
        <v>91</v>
      </c>
    </row>
    <row r="532" spans="1:5" x14ac:dyDescent="0.75">
      <c r="A532" s="21" t="s">
        <v>68</v>
      </c>
      <c r="B532" s="21" t="s">
        <v>4</v>
      </c>
      <c r="C532" s="21" t="s">
        <v>41</v>
      </c>
      <c r="D532" s="21" t="s">
        <v>50</v>
      </c>
      <c r="E532" s="21" t="s">
        <v>91</v>
      </c>
    </row>
    <row r="533" spans="1:5" x14ac:dyDescent="0.75">
      <c r="A533" s="21" t="s">
        <v>68</v>
      </c>
      <c r="B533" s="21" t="s">
        <v>4</v>
      </c>
      <c r="C533" s="21" t="s">
        <v>41</v>
      </c>
      <c r="D533" s="21" t="s">
        <v>50</v>
      </c>
      <c r="E533" s="21" t="s">
        <v>91</v>
      </c>
    </row>
    <row r="534" spans="1:5" x14ac:dyDescent="0.75">
      <c r="A534" s="21" t="s">
        <v>68</v>
      </c>
      <c r="B534" s="21" t="s">
        <v>4</v>
      </c>
      <c r="C534" s="21" t="s">
        <v>41</v>
      </c>
      <c r="D534" s="21" t="s">
        <v>50</v>
      </c>
      <c r="E534" s="21" t="s">
        <v>90</v>
      </c>
    </row>
    <row r="535" spans="1:5" x14ac:dyDescent="0.75">
      <c r="A535" s="21" t="s">
        <v>68</v>
      </c>
      <c r="B535" s="21" t="s">
        <v>4</v>
      </c>
      <c r="C535" s="21" t="s">
        <v>41</v>
      </c>
      <c r="D535" s="21" t="s">
        <v>50</v>
      </c>
      <c r="E535" s="21" t="s">
        <v>90</v>
      </c>
    </row>
    <row r="536" spans="1:5" x14ac:dyDescent="0.75">
      <c r="A536" s="21" t="s">
        <v>68</v>
      </c>
      <c r="B536" s="21" t="s">
        <v>4</v>
      </c>
      <c r="C536" s="21" t="s">
        <v>41</v>
      </c>
      <c r="D536" s="21" t="s">
        <v>50</v>
      </c>
      <c r="E536" s="21" t="s">
        <v>90</v>
      </c>
    </row>
    <row r="537" spans="1:5" x14ac:dyDescent="0.75">
      <c r="A537" s="21" t="s">
        <v>68</v>
      </c>
      <c r="B537" s="21" t="s">
        <v>4</v>
      </c>
      <c r="C537" s="21" t="s">
        <v>41</v>
      </c>
      <c r="D537" s="21" t="s">
        <v>50</v>
      </c>
      <c r="E537" s="21" t="s">
        <v>90</v>
      </c>
    </row>
    <row r="538" spans="1:5" x14ac:dyDescent="0.75">
      <c r="A538" s="21" t="s">
        <v>68</v>
      </c>
      <c r="B538" s="21" t="s">
        <v>4</v>
      </c>
      <c r="C538" s="21" t="s">
        <v>41</v>
      </c>
      <c r="D538" s="21" t="s">
        <v>50</v>
      </c>
      <c r="E538" s="21" t="s">
        <v>91</v>
      </c>
    </row>
    <row r="539" spans="1:5" x14ac:dyDescent="0.75">
      <c r="A539" s="21" t="s">
        <v>68</v>
      </c>
      <c r="B539" s="21" t="s">
        <v>4</v>
      </c>
      <c r="C539" s="21" t="s">
        <v>41</v>
      </c>
      <c r="D539" s="21" t="s">
        <v>50</v>
      </c>
      <c r="E539" s="21" t="s">
        <v>91</v>
      </c>
    </row>
    <row r="540" spans="1:5" x14ac:dyDescent="0.75">
      <c r="A540" s="21" t="s">
        <v>68</v>
      </c>
      <c r="B540" s="21" t="s">
        <v>4</v>
      </c>
      <c r="C540" s="21" t="s">
        <v>41</v>
      </c>
      <c r="D540" s="21" t="s">
        <v>50</v>
      </c>
      <c r="E540" s="21" t="s">
        <v>91</v>
      </c>
    </row>
    <row r="541" spans="1:5" x14ac:dyDescent="0.75">
      <c r="A541" s="21" t="s">
        <v>68</v>
      </c>
      <c r="B541" s="21" t="s">
        <v>4</v>
      </c>
      <c r="C541" s="21" t="s">
        <v>41</v>
      </c>
      <c r="D541" s="21" t="s">
        <v>50</v>
      </c>
      <c r="E541" s="21" t="s">
        <v>91</v>
      </c>
    </row>
    <row r="542" spans="1:5" x14ac:dyDescent="0.75">
      <c r="A542" s="21" t="s">
        <v>68</v>
      </c>
      <c r="B542" s="21" t="s">
        <v>4</v>
      </c>
      <c r="C542" s="21" t="s">
        <v>41</v>
      </c>
      <c r="D542" s="21" t="s">
        <v>50</v>
      </c>
      <c r="E542" s="21" t="s">
        <v>91</v>
      </c>
    </row>
    <row r="543" spans="1:5" x14ac:dyDescent="0.75">
      <c r="A543" s="21" t="s">
        <v>67</v>
      </c>
      <c r="B543" s="21" t="s">
        <v>4</v>
      </c>
      <c r="C543" s="21" t="s">
        <v>41</v>
      </c>
      <c r="D543" s="21" t="s">
        <v>50</v>
      </c>
      <c r="E543" s="21" t="s">
        <v>90</v>
      </c>
    </row>
    <row r="544" spans="1:5" x14ac:dyDescent="0.75">
      <c r="A544" s="21" t="s">
        <v>68</v>
      </c>
      <c r="B544" s="21" t="s">
        <v>4</v>
      </c>
      <c r="C544" s="21" t="s">
        <v>41</v>
      </c>
      <c r="D544" s="21" t="s">
        <v>50</v>
      </c>
      <c r="E544" s="21" t="s">
        <v>90</v>
      </c>
    </row>
    <row r="545" spans="1:5" x14ac:dyDescent="0.75">
      <c r="A545" s="21" t="s">
        <v>68</v>
      </c>
      <c r="B545" s="21" t="s">
        <v>4</v>
      </c>
      <c r="C545" s="21" t="s">
        <v>41</v>
      </c>
      <c r="D545" s="21" t="s">
        <v>50</v>
      </c>
      <c r="E545" s="21" t="s">
        <v>91</v>
      </c>
    </row>
    <row r="546" spans="1:5" x14ac:dyDescent="0.75">
      <c r="A546" s="21" t="s">
        <v>67</v>
      </c>
      <c r="B546" s="21" t="s">
        <v>4</v>
      </c>
      <c r="C546" s="21" t="s">
        <v>41</v>
      </c>
      <c r="D546" s="21" t="s">
        <v>50</v>
      </c>
      <c r="E546" s="21" t="s">
        <v>90</v>
      </c>
    </row>
    <row r="547" spans="1:5" x14ac:dyDescent="0.75">
      <c r="A547" s="21" t="s">
        <v>68</v>
      </c>
      <c r="B547" s="21" t="s">
        <v>4</v>
      </c>
      <c r="C547" s="21" t="s">
        <v>41</v>
      </c>
      <c r="D547" s="21" t="s">
        <v>50</v>
      </c>
      <c r="E547" s="21" t="s">
        <v>91</v>
      </c>
    </row>
    <row r="548" spans="1:5" x14ac:dyDescent="0.75">
      <c r="A548" s="21" t="s">
        <v>68</v>
      </c>
      <c r="B548" s="21" t="s">
        <v>4</v>
      </c>
      <c r="C548" s="21" t="s">
        <v>41</v>
      </c>
      <c r="D548" s="21" t="s">
        <v>50</v>
      </c>
      <c r="E548" s="21" t="s">
        <v>91</v>
      </c>
    </row>
    <row r="549" spans="1:5" x14ac:dyDescent="0.75">
      <c r="A549" s="21" t="s">
        <v>68</v>
      </c>
      <c r="B549" s="21" t="s">
        <v>4</v>
      </c>
      <c r="C549" s="21" t="s">
        <v>41</v>
      </c>
      <c r="D549" s="21" t="s">
        <v>50</v>
      </c>
      <c r="E549" s="21" t="s">
        <v>91</v>
      </c>
    </row>
    <row r="550" spans="1:5" x14ac:dyDescent="0.75">
      <c r="A550" s="21" t="s">
        <v>68</v>
      </c>
      <c r="B550" s="21" t="s">
        <v>4</v>
      </c>
      <c r="C550" s="21" t="s">
        <v>41</v>
      </c>
      <c r="D550" s="21" t="s">
        <v>50</v>
      </c>
      <c r="E550" s="21" t="s">
        <v>90</v>
      </c>
    </row>
    <row r="551" spans="1:5" x14ac:dyDescent="0.75">
      <c r="A551" s="21" t="s">
        <v>68</v>
      </c>
      <c r="B551" s="21" t="s">
        <v>4</v>
      </c>
      <c r="C551" s="21" t="s">
        <v>41</v>
      </c>
      <c r="D551" s="21" t="s">
        <v>50</v>
      </c>
      <c r="E551" s="21" t="s">
        <v>91</v>
      </c>
    </row>
    <row r="552" spans="1:5" x14ac:dyDescent="0.75">
      <c r="A552" s="21" t="s">
        <v>68</v>
      </c>
      <c r="B552" s="21" t="s">
        <v>4</v>
      </c>
      <c r="C552" s="21" t="s">
        <v>41</v>
      </c>
      <c r="D552" s="21" t="s">
        <v>50</v>
      </c>
      <c r="E552" s="21" t="s">
        <v>90</v>
      </c>
    </row>
    <row r="553" spans="1:5" x14ac:dyDescent="0.75">
      <c r="A553" s="21" t="s">
        <v>68</v>
      </c>
      <c r="B553" s="21" t="s">
        <v>4</v>
      </c>
      <c r="C553" s="21" t="s">
        <v>41</v>
      </c>
      <c r="D553" s="21" t="s">
        <v>50</v>
      </c>
      <c r="E553" s="21" t="s">
        <v>90</v>
      </c>
    </row>
    <row r="554" spans="1:5" x14ac:dyDescent="0.75">
      <c r="A554" s="21" t="s">
        <v>68</v>
      </c>
      <c r="B554" s="21" t="s">
        <v>4</v>
      </c>
      <c r="C554" s="21" t="s">
        <v>41</v>
      </c>
      <c r="D554" s="21" t="s">
        <v>50</v>
      </c>
      <c r="E554" s="21" t="s">
        <v>91</v>
      </c>
    </row>
    <row r="555" spans="1:5" x14ac:dyDescent="0.75">
      <c r="A555" s="21" t="s">
        <v>68</v>
      </c>
      <c r="B555" s="21" t="s">
        <v>4</v>
      </c>
      <c r="C555" s="21" t="s">
        <v>41</v>
      </c>
      <c r="D555" s="21" t="s">
        <v>50</v>
      </c>
      <c r="E555" s="21" t="s">
        <v>90</v>
      </c>
    </row>
    <row r="556" spans="1:5" x14ac:dyDescent="0.75">
      <c r="A556" s="21" t="s">
        <v>68</v>
      </c>
      <c r="B556" s="21" t="s">
        <v>4</v>
      </c>
      <c r="C556" s="21" t="s">
        <v>41</v>
      </c>
      <c r="D556" s="21" t="s">
        <v>50</v>
      </c>
      <c r="E556" s="21" t="s">
        <v>90</v>
      </c>
    </row>
    <row r="557" spans="1:5" x14ac:dyDescent="0.75">
      <c r="A557" s="21" t="s">
        <v>68</v>
      </c>
      <c r="B557" s="21" t="s">
        <v>4</v>
      </c>
      <c r="C557" s="21" t="s">
        <v>41</v>
      </c>
      <c r="D557" s="21" t="s">
        <v>50</v>
      </c>
      <c r="E557" s="21" t="s">
        <v>90</v>
      </c>
    </row>
    <row r="558" spans="1:5" x14ac:dyDescent="0.75">
      <c r="A558" s="21" t="s">
        <v>68</v>
      </c>
      <c r="B558" s="21" t="s">
        <v>4</v>
      </c>
      <c r="C558" s="21" t="s">
        <v>41</v>
      </c>
      <c r="D558" s="21" t="s">
        <v>50</v>
      </c>
      <c r="E558" s="21" t="s">
        <v>90</v>
      </c>
    </row>
    <row r="559" spans="1:5" x14ac:dyDescent="0.75">
      <c r="A559" s="21" t="s">
        <v>67</v>
      </c>
      <c r="B559" s="21" t="s">
        <v>4</v>
      </c>
      <c r="C559" s="21" t="s">
        <v>41</v>
      </c>
      <c r="D559" s="21" t="s">
        <v>50</v>
      </c>
      <c r="E559" s="21" t="s">
        <v>90</v>
      </c>
    </row>
    <row r="560" spans="1:5" x14ac:dyDescent="0.75">
      <c r="A560" s="21" t="s">
        <v>68</v>
      </c>
      <c r="B560" s="21" t="s">
        <v>4</v>
      </c>
      <c r="C560" s="21" t="s">
        <v>41</v>
      </c>
      <c r="D560" s="21" t="s">
        <v>50</v>
      </c>
      <c r="E560" s="21" t="s">
        <v>90</v>
      </c>
    </row>
    <row r="561" spans="1:5" x14ac:dyDescent="0.75">
      <c r="A561" s="21" t="s">
        <v>68</v>
      </c>
      <c r="B561" s="21" t="s">
        <v>4</v>
      </c>
      <c r="C561" s="21" t="s">
        <v>41</v>
      </c>
      <c r="D561" s="21" t="s">
        <v>50</v>
      </c>
      <c r="E561" s="21" t="s">
        <v>90</v>
      </c>
    </row>
    <row r="562" spans="1:5" x14ac:dyDescent="0.75">
      <c r="A562" s="21" t="s">
        <v>68</v>
      </c>
      <c r="B562" s="21" t="s">
        <v>4</v>
      </c>
      <c r="C562" s="21" t="s">
        <v>41</v>
      </c>
      <c r="D562" s="21" t="s">
        <v>50</v>
      </c>
      <c r="E562" s="21" t="s">
        <v>91</v>
      </c>
    </row>
    <row r="563" spans="1:5" x14ac:dyDescent="0.75">
      <c r="A563" s="21" t="s">
        <v>67</v>
      </c>
      <c r="B563" s="21" t="s">
        <v>4</v>
      </c>
      <c r="C563" s="21" t="s">
        <v>41</v>
      </c>
      <c r="D563" s="21" t="s">
        <v>50</v>
      </c>
      <c r="E563" s="21" t="s">
        <v>91</v>
      </c>
    </row>
    <row r="564" spans="1:5" x14ac:dyDescent="0.75">
      <c r="A564" s="21" t="s">
        <v>68</v>
      </c>
      <c r="B564" s="21" t="s">
        <v>4</v>
      </c>
      <c r="C564" s="21" t="s">
        <v>41</v>
      </c>
      <c r="D564" s="21" t="s">
        <v>50</v>
      </c>
      <c r="E564" s="21" t="s">
        <v>90</v>
      </c>
    </row>
    <row r="565" spans="1:5" x14ac:dyDescent="0.75">
      <c r="A565" s="21" t="s">
        <v>68</v>
      </c>
      <c r="B565" s="21" t="s">
        <v>4</v>
      </c>
      <c r="C565" s="21" t="s">
        <v>41</v>
      </c>
      <c r="D565" s="21" t="s">
        <v>50</v>
      </c>
      <c r="E565" s="21" t="s">
        <v>91</v>
      </c>
    </row>
    <row r="566" spans="1:5" x14ac:dyDescent="0.75">
      <c r="A566" s="21" t="s">
        <v>68</v>
      </c>
      <c r="B566" s="21" t="s">
        <v>4</v>
      </c>
      <c r="C566" s="21" t="s">
        <v>41</v>
      </c>
      <c r="D566" s="21" t="s">
        <v>50</v>
      </c>
      <c r="E566" s="21" t="s">
        <v>90</v>
      </c>
    </row>
    <row r="567" spans="1:5" x14ac:dyDescent="0.75">
      <c r="A567" s="21" t="s">
        <v>68</v>
      </c>
      <c r="B567" s="21" t="s">
        <v>4</v>
      </c>
      <c r="C567" s="21" t="s">
        <v>41</v>
      </c>
      <c r="D567" s="21" t="s">
        <v>50</v>
      </c>
      <c r="E567" s="21" t="s">
        <v>90</v>
      </c>
    </row>
    <row r="568" spans="1:5" x14ac:dyDescent="0.75">
      <c r="A568" s="21" t="s">
        <v>68</v>
      </c>
      <c r="B568" s="21" t="s">
        <v>8</v>
      </c>
      <c r="C568" s="21" t="s">
        <v>41</v>
      </c>
      <c r="D568" s="21" t="s">
        <v>6</v>
      </c>
      <c r="E568" s="21" t="s">
        <v>91</v>
      </c>
    </row>
    <row r="569" spans="1:5" x14ac:dyDescent="0.75">
      <c r="A569" s="21" t="s">
        <v>68</v>
      </c>
      <c r="B569" s="23" t="s">
        <v>8</v>
      </c>
      <c r="C569" s="21" t="s">
        <v>41</v>
      </c>
      <c r="D569" s="21" t="s">
        <v>6</v>
      </c>
      <c r="E569" s="21" t="s">
        <v>91</v>
      </c>
    </row>
    <row r="570" spans="1:5" x14ac:dyDescent="0.75">
      <c r="A570" s="21" t="s">
        <v>68</v>
      </c>
      <c r="B570" s="23" t="s">
        <v>8</v>
      </c>
      <c r="C570" s="21" t="s">
        <v>41</v>
      </c>
      <c r="D570" s="21" t="s">
        <v>6</v>
      </c>
      <c r="E570" s="21" t="s">
        <v>91</v>
      </c>
    </row>
    <row r="571" spans="1:5" x14ac:dyDescent="0.75">
      <c r="A571" s="21" t="s">
        <v>68</v>
      </c>
      <c r="B571" s="23" t="s">
        <v>8</v>
      </c>
      <c r="C571" s="21" t="s">
        <v>41</v>
      </c>
      <c r="D571" s="21" t="s">
        <v>50</v>
      </c>
      <c r="E571" s="21" t="s">
        <v>91</v>
      </c>
    </row>
    <row r="572" spans="1:5" x14ac:dyDescent="0.75">
      <c r="A572" s="21" t="s">
        <v>68</v>
      </c>
      <c r="B572" s="23" t="s">
        <v>8</v>
      </c>
      <c r="C572" s="21" t="s">
        <v>41</v>
      </c>
      <c r="D572" s="21" t="s">
        <v>50</v>
      </c>
      <c r="E572" s="21" t="s">
        <v>91</v>
      </c>
    </row>
    <row r="573" spans="1:5" x14ac:dyDescent="0.75">
      <c r="A573" s="21" t="s">
        <v>68</v>
      </c>
      <c r="B573" s="23" t="s">
        <v>8</v>
      </c>
      <c r="C573" s="21" t="s">
        <v>41</v>
      </c>
      <c r="D573" s="21" t="s">
        <v>50</v>
      </c>
      <c r="E573" s="21" t="s">
        <v>91</v>
      </c>
    </row>
    <row r="574" spans="1:5" x14ac:dyDescent="0.75">
      <c r="A574" s="21" t="s">
        <v>68</v>
      </c>
      <c r="B574" s="23" t="s">
        <v>8</v>
      </c>
      <c r="C574" s="21" t="s">
        <v>41</v>
      </c>
      <c r="D574" s="21" t="s">
        <v>50</v>
      </c>
      <c r="E574" s="21" t="s">
        <v>91</v>
      </c>
    </row>
    <row r="575" spans="1:5" x14ac:dyDescent="0.75">
      <c r="A575" s="21" t="s">
        <v>68</v>
      </c>
      <c r="B575" s="23" t="s">
        <v>8</v>
      </c>
      <c r="C575" s="21" t="s">
        <v>41</v>
      </c>
      <c r="D575" s="21" t="s">
        <v>50</v>
      </c>
      <c r="E575" s="21" t="s">
        <v>91</v>
      </c>
    </row>
    <row r="576" spans="1:5" x14ac:dyDescent="0.75">
      <c r="A576" s="21" t="s">
        <v>68</v>
      </c>
      <c r="B576" s="23" t="s">
        <v>8</v>
      </c>
      <c r="C576" s="21" t="s">
        <v>41</v>
      </c>
      <c r="D576" s="21" t="s">
        <v>50</v>
      </c>
      <c r="E576" s="21" t="s">
        <v>91</v>
      </c>
    </row>
    <row r="577" spans="1:5" x14ac:dyDescent="0.75">
      <c r="A577" s="21" t="s">
        <v>68</v>
      </c>
      <c r="B577" s="23" t="s">
        <v>8</v>
      </c>
      <c r="C577" s="21" t="s">
        <v>41</v>
      </c>
      <c r="D577" s="21" t="s">
        <v>50</v>
      </c>
      <c r="E577" s="21" t="s">
        <v>91</v>
      </c>
    </row>
    <row r="578" spans="1:5" x14ac:dyDescent="0.75">
      <c r="A578" s="21" t="s">
        <v>67</v>
      </c>
      <c r="B578" s="23" t="s">
        <v>8</v>
      </c>
      <c r="C578" s="21" t="s">
        <v>41</v>
      </c>
      <c r="D578" s="21" t="s">
        <v>50</v>
      </c>
      <c r="E578" s="21" t="s">
        <v>91</v>
      </c>
    </row>
    <row r="579" spans="1:5" x14ac:dyDescent="0.75">
      <c r="A579" s="21" t="s">
        <v>67</v>
      </c>
      <c r="B579" s="23" t="s">
        <v>8</v>
      </c>
      <c r="C579" s="21" t="s">
        <v>41</v>
      </c>
      <c r="D579" s="21" t="s">
        <v>50</v>
      </c>
      <c r="E579" s="21" t="s">
        <v>91</v>
      </c>
    </row>
    <row r="580" spans="1:5" x14ac:dyDescent="0.75">
      <c r="A580" s="21" t="s">
        <v>68</v>
      </c>
      <c r="B580" s="23" t="s">
        <v>8</v>
      </c>
      <c r="C580" s="21" t="s">
        <v>41</v>
      </c>
      <c r="D580" s="21" t="s">
        <v>50</v>
      </c>
      <c r="E580" s="21" t="s">
        <v>91</v>
      </c>
    </row>
    <row r="581" spans="1:5" x14ac:dyDescent="0.75">
      <c r="A581" s="21" t="s">
        <v>68</v>
      </c>
      <c r="B581" s="23" t="s">
        <v>8</v>
      </c>
      <c r="C581" s="21" t="s">
        <v>41</v>
      </c>
      <c r="D581" s="21" t="s">
        <v>50</v>
      </c>
      <c r="E581" s="21" t="s">
        <v>90</v>
      </c>
    </row>
    <row r="582" spans="1:5" x14ac:dyDescent="0.75">
      <c r="A582" s="21" t="s">
        <v>68</v>
      </c>
      <c r="B582" s="21" t="s">
        <v>8</v>
      </c>
      <c r="C582" s="21" t="s">
        <v>41</v>
      </c>
      <c r="D582" s="21" t="s">
        <v>50</v>
      </c>
      <c r="E582" s="21" t="s">
        <v>91</v>
      </c>
    </row>
    <row r="583" spans="1:5" x14ac:dyDescent="0.75">
      <c r="A583" s="21" t="s">
        <v>68</v>
      </c>
      <c r="B583" s="23" t="s">
        <v>8</v>
      </c>
      <c r="C583" s="21" t="s">
        <v>41</v>
      </c>
      <c r="D583" s="21" t="s">
        <v>50</v>
      </c>
      <c r="E583" s="21" t="s">
        <v>91</v>
      </c>
    </row>
    <row r="584" spans="1:5" x14ac:dyDescent="0.75">
      <c r="A584" s="21" t="s">
        <v>68</v>
      </c>
      <c r="B584" s="23" t="s">
        <v>8</v>
      </c>
      <c r="C584" s="21" t="s">
        <v>41</v>
      </c>
      <c r="D584" s="21" t="s">
        <v>50</v>
      </c>
      <c r="E584" s="21" t="s">
        <v>91</v>
      </c>
    </row>
    <row r="585" spans="1:5" x14ac:dyDescent="0.75">
      <c r="A585" s="21" t="s">
        <v>67</v>
      </c>
      <c r="B585" s="23" t="s">
        <v>8</v>
      </c>
      <c r="C585" s="21" t="s">
        <v>41</v>
      </c>
      <c r="D585" s="21" t="s">
        <v>50</v>
      </c>
      <c r="E585" s="21" t="s">
        <v>90</v>
      </c>
    </row>
    <row r="586" spans="1:5" x14ac:dyDescent="0.75">
      <c r="A586" s="21" t="s">
        <v>68</v>
      </c>
      <c r="B586" s="21" t="s">
        <v>15</v>
      </c>
      <c r="C586" s="21" t="s">
        <v>43</v>
      </c>
      <c r="D586" s="21" t="s">
        <v>29</v>
      </c>
      <c r="E586" s="21" t="s">
        <v>91</v>
      </c>
    </row>
    <row r="587" spans="1:5" x14ac:dyDescent="0.75">
      <c r="A587" s="21" t="s">
        <v>68</v>
      </c>
      <c r="B587" s="21" t="s">
        <v>15</v>
      </c>
      <c r="C587" s="21" t="s">
        <v>43</v>
      </c>
      <c r="D587" s="21" t="s">
        <v>54</v>
      </c>
      <c r="E587" s="21" t="s">
        <v>91</v>
      </c>
    </row>
    <row r="588" spans="1:5" x14ac:dyDescent="0.75">
      <c r="A588" s="21" t="s">
        <v>68</v>
      </c>
      <c r="B588" s="24" t="s">
        <v>15</v>
      </c>
      <c r="C588" s="21" t="s">
        <v>43</v>
      </c>
      <c r="D588" s="21" t="s">
        <v>54</v>
      </c>
      <c r="E588" s="21" t="s">
        <v>91</v>
      </c>
    </row>
    <row r="589" spans="1:5" x14ac:dyDescent="0.75">
      <c r="A589" s="21" t="s">
        <v>68</v>
      </c>
      <c r="B589" s="21" t="s">
        <v>4</v>
      </c>
      <c r="C589" s="21" t="s">
        <v>43</v>
      </c>
      <c r="D589" s="21" t="s">
        <v>33</v>
      </c>
      <c r="E589" s="21" t="s">
        <v>91</v>
      </c>
    </row>
    <row r="590" spans="1:5" x14ac:dyDescent="0.75">
      <c r="A590" s="21" t="s">
        <v>68</v>
      </c>
      <c r="B590" s="21" t="s">
        <v>4</v>
      </c>
      <c r="C590" s="21" t="s">
        <v>43</v>
      </c>
      <c r="D590" s="21" t="s">
        <v>29</v>
      </c>
      <c r="E590" s="21" t="s">
        <v>91</v>
      </c>
    </row>
    <row r="591" spans="1:5" x14ac:dyDescent="0.75">
      <c r="A591" s="21" t="s">
        <v>68</v>
      </c>
      <c r="B591" s="21" t="s">
        <v>4</v>
      </c>
      <c r="C591" s="21" t="s">
        <v>43</v>
      </c>
      <c r="D591" s="21" t="s">
        <v>29</v>
      </c>
      <c r="E591" s="21" t="s">
        <v>91</v>
      </c>
    </row>
    <row r="592" spans="1:5" x14ac:dyDescent="0.75">
      <c r="A592" s="21" t="s">
        <v>68</v>
      </c>
      <c r="B592" s="21" t="s">
        <v>4</v>
      </c>
      <c r="C592" s="21" t="s">
        <v>43</v>
      </c>
      <c r="D592" s="21" t="s">
        <v>29</v>
      </c>
      <c r="E592" s="21" t="s">
        <v>91</v>
      </c>
    </row>
    <row r="593" spans="1:5" x14ac:dyDescent="0.75">
      <c r="A593" s="21" t="s">
        <v>68</v>
      </c>
      <c r="B593" s="21" t="s">
        <v>8</v>
      </c>
      <c r="C593" s="21" t="s">
        <v>43</v>
      </c>
      <c r="D593" s="21" t="s">
        <v>29</v>
      </c>
      <c r="E593" s="21" t="s">
        <v>91</v>
      </c>
    </row>
    <row r="594" spans="1:5" x14ac:dyDescent="0.75">
      <c r="A594" s="21" t="s">
        <v>68</v>
      </c>
      <c r="B594" s="23" t="s">
        <v>8</v>
      </c>
      <c r="C594" s="21" t="s">
        <v>43</v>
      </c>
      <c r="D594" s="21" t="s">
        <v>29</v>
      </c>
      <c r="E594" s="21" t="s">
        <v>90</v>
      </c>
    </row>
    <row r="595" spans="1:5" x14ac:dyDescent="0.75">
      <c r="A595" s="21" t="s">
        <v>68</v>
      </c>
      <c r="B595" s="21" t="s">
        <v>8</v>
      </c>
      <c r="C595" s="21" t="s">
        <v>43</v>
      </c>
      <c r="D595" s="21" t="s">
        <v>54</v>
      </c>
      <c r="E595" s="21" t="s">
        <v>91</v>
      </c>
    </row>
  </sheetData>
  <sortState xmlns:xlrd2="http://schemas.microsoft.com/office/spreadsheetml/2017/richdata2" ref="A2:E595">
    <sortCondition ref="C2:C595"/>
    <sortCondition ref="B2:B595"/>
    <sortCondition ref="D2:D595"/>
  </sortState>
  <pageMargins left="0.7" right="0.7" top="0.75" bottom="0.75" header="0.3" footer="0.3"/>
  <pageSetup paperSize="9" orientation="portrait" r:id="rId1"/>
  <headerFooter>
    <oddFooter>&amp;C&amp;1#&amp;"Calibri"&amp;10&amp;K000000Company General Use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7D53-0691-4C7C-BE4E-B14F0AB864D4}">
  <dimension ref="A2:Q43"/>
  <sheetViews>
    <sheetView tabSelected="1" topLeftCell="A20" workbookViewId="0">
      <selection activeCell="E40" sqref="E40"/>
    </sheetView>
  </sheetViews>
  <sheetFormatPr defaultRowHeight="14.75" x14ac:dyDescent="0.75"/>
  <cols>
    <col min="2" max="2" width="10.6328125" customWidth="1"/>
    <col min="7" max="8" width="13" bestFit="1" customWidth="1"/>
    <col min="13" max="13" width="18.08984375" bestFit="1" customWidth="1"/>
    <col min="16" max="16" width="3.81640625" customWidth="1"/>
  </cols>
  <sheetData>
    <row r="2" spans="2:17" x14ac:dyDescent="0.75">
      <c r="B2" s="11" t="s">
        <v>101</v>
      </c>
      <c r="C2" s="19" t="s">
        <v>72</v>
      </c>
      <c r="D2" s="19" t="s">
        <v>39</v>
      </c>
      <c r="E2" s="19" t="s">
        <v>20</v>
      </c>
      <c r="F2" s="19" t="s">
        <v>40</v>
      </c>
      <c r="G2" s="19" t="s">
        <v>41</v>
      </c>
      <c r="H2" s="19" t="s">
        <v>43</v>
      </c>
      <c r="I2" s="19"/>
      <c r="J2" s="7" t="s">
        <v>87</v>
      </c>
      <c r="M2" s="7" t="s">
        <v>101</v>
      </c>
      <c r="N2" s="33" t="s">
        <v>67</v>
      </c>
      <c r="O2" s="33" t="s">
        <v>68</v>
      </c>
      <c r="P2" s="33"/>
      <c r="Q2" s="33" t="s">
        <v>87</v>
      </c>
    </row>
    <row r="3" spans="2:17" x14ac:dyDescent="0.75">
      <c r="M3" t="s">
        <v>71</v>
      </c>
      <c r="N3" s="34">
        <v>1</v>
      </c>
      <c r="O3" s="34">
        <v>0</v>
      </c>
      <c r="P3" s="34"/>
      <c r="Q3" s="34">
        <v>1</v>
      </c>
    </row>
    <row r="4" spans="2:17" x14ac:dyDescent="0.75">
      <c r="B4" s="4" t="s">
        <v>15</v>
      </c>
      <c r="C4" s="9">
        <v>1</v>
      </c>
      <c r="D4" s="9">
        <v>3</v>
      </c>
      <c r="E4" s="9">
        <v>1</v>
      </c>
      <c r="F4" s="9">
        <v>148</v>
      </c>
      <c r="G4" s="9">
        <v>20</v>
      </c>
      <c r="H4" s="9">
        <v>3</v>
      </c>
      <c r="I4" s="9"/>
      <c r="J4" s="20">
        <v>176</v>
      </c>
      <c r="M4" t="s">
        <v>20</v>
      </c>
      <c r="N4" s="34">
        <v>1</v>
      </c>
      <c r="O4" s="34">
        <v>4</v>
      </c>
      <c r="P4" s="34"/>
      <c r="Q4" s="34">
        <v>5</v>
      </c>
    </row>
    <row r="5" spans="2:17" x14ac:dyDescent="0.75">
      <c r="B5" s="8" t="s">
        <v>67</v>
      </c>
      <c r="C5" s="8">
        <v>0</v>
      </c>
      <c r="D5" s="8">
        <v>0</v>
      </c>
      <c r="E5" s="8">
        <v>0</v>
      </c>
      <c r="F5" s="8">
        <v>36</v>
      </c>
      <c r="G5" s="8">
        <v>1</v>
      </c>
      <c r="H5" s="8">
        <v>0</v>
      </c>
      <c r="I5" s="8"/>
      <c r="J5" s="8">
        <v>37</v>
      </c>
      <c r="M5" t="s">
        <v>16</v>
      </c>
      <c r="N5" s="34">
        <v>5</v>
      </c>
      <c r="O5" s="34">
        <v>16</v>
      </c>
      <c r="P5" s="34"/>
      <c r="Q5" s="34">
        <v>21</v>
      </c>
    </row>
    <row r="6" spans="2:17" x14ac:dyDescent="0.75">
      <c r="B6" s="8" t="s">
        <v>68</v>
      </c>
      <c r="C6" s="8">
        <v>1</v>
      </c>
      <c r="D6" s="8">
        <v>3</v>
      </c>
      <c r="E6" s="8">
        <v>1</v>
      </c>
      <c r="F6" s="8">
        <v>112</v>
      </c>
      <c r="G6" s="8">
        <v>19</v>
      </c>
      <c r="H6" s="8">
        <v>3</v>
      </c>
      <c r="I6" s="8"/>
      <c r="J6" s="8">
        <v>139</v>
      </c>
      <c r="M6" t="s">
        <v>61</v>
      </c>
      <c r="N6" s="34">
        <v>3</v>
      </c>
      <c r="O6" s="34">
        <v>4</v>
      </c>
      <c r="P6" s="34"/>
      <c r="Q6" s="34">
        <v>7</v>
      </c>
    </row>
    <row r="7" spans="2:17" x14ac:dyDescent="0.75">
      <c r="B7" s="8"/>
      <c r="C7" s="8"/>
      <c r="D7" s="8"/>
      <c r="E7" s="8"/>
      <c r="F7" s="8"/>
      <c r="G7" s="8"/>
      <c r="H7" s="8"/>
      <c r="I7" s="8"/>
      <c r="J7" s="8"/>
      <c r="M7" t="s">
        <v>33</v>
      </c>
      <c r="N7" s="34">
        <v>0</v>
      </c>
      <c r="O7" s="34">
        <v>1</v>
      </c>
      <c r="P7" s="34"/>
      <c r="Q7" s="34">
        <v>1</v>
      </c>
    </row>
    <row r="8" spans="2:17" x14ac:dyDescent="0.75">
      <c r="B8" s="4" t="s">
        <v>4</v>
      </c>
      <c r="C8" s="9">
        <v>2</v>
      </c>
      <c r="D8" s="9">
        <v>24</v>
      </c>
      <c r="E8" s="9">
        <v>2</v>
      </c>
      <c r="F8" s="9">
        <v>147</v>
      </c>
      <c r="G8" s="9">
        <v>51</v>
      </c>
      <c r="H8" s="9">
        <v>4</v>
      </c>
      <c r="I8" s="9"/>
      <c r="J8" s="20">
        <v>230</v>
      </c>
      <c r="M8" t="s">
        <v>6</v>
      </c>
      <c r="N8" s="34">
        <v>0</v>
      </c>
      <c r="O8" s="34">
        <v>15</v>
      </c>
      <c r="P8" s="34"/>
      <c r="Q8" s="34">
        <v>15</v>
      </c>
    </row>
    <row r="9" spans="2:17" x14ac:dyDescent="0.75">
      <c r="B9" s="8" t="s">
        <v>67</v>
      </c>
      <c r="C9" s="8">
        <v>2</v>
      </c>
      <c r="D9" s="8">
        <v>1</v>
      </c>
      <c r="E9" s="8">
        <v>0</v>
      </c>
      <c r="F9" s="8">
        <v>29</v>
      </c>
      <c r="G9" s="8">
        <v>4</v>
      </c>
      <c r="H9" s="8">
        <v>0</v>
      </c>
      <c r="I9" s="8"/>
      <c r="J9" s="8">
        <v>36</v>
      </c>
      <c r="M9" t="s">
        <v>29</v>
      </c>
      <c r="N9" s="34">
        <v>0</v>
      </c>
      <c r="O9" s="34">
        <v>6</v>
      </c>
      <c r="P9" s="34"/>
      <c r="Q9" s="34">
        <v>6</v>
      </c>
    </row>
    <row r="10" spans="2:17" x14ac:dyDescent="0.75">
      <c r="B10" s="8" t="s">
        <v>68</v>
      </c>
      <c r="C10" s="8">
        <v>0</v>
      </c>
      <c r="D10" s="8">
        <v>23</v>
      </c>
      <c r="E10" s="8">
        <v>2</v>
      </c>
      <c r="F10" s="8">
        <v>118</v>
      </c>
      <c r="G10" s="8">
        <v>47</v>
      </c>
      <c r="H10" s="8">
        <v>4</v>
      </c>
      <c r="I10" s="8"/>
      <c r="J10" s="8">
        <v>194</v>
      </c>
      <c r="M10" t="s">
        <v>30</v>
      </c>
      <c r="N10" s="34">
        <v>0</v>
      </c>
      <c r="O10" s="34">
        <v>3</v>
      </c>
      <c r="P10" s="34"/>
      <c r="Q10" s="34">
        <v>3</v>
      </c>
    </row>
    <row r="11" spans="2:17" x14ac:dyDescent="0.75">
      <c r="B11" s="8"/>
      <c r="C11" s="8"/>
      <c r="D11" s="8"/>
      <c r="E11" s="8"/>
      <c r="F11" s="8"/>
      <c r="G11" s="8"/>
      <c r="H11" s="8"/>
      <c r="I11" s="8"/>
      <c r="J11" s="8"/>
      <c r="M11" t="s">
        <v>54</v>
      </c>
      <c r="N11" s="34">
        <v>0</v>
      </c>
      <c r="O11" s="34">
        <v>3</v>
      </c>
      <c r="P11" s="34"/>
      <c r="Q11" s="34">
        <v>3</v>
      </c>
    </row>
    <row r="12" spans="2:17" x14ac:dyDescent="0.75">
      <c r="B12" s="4" t="s">
        <v>8</v>
      </c>
      <c r="C12" s="9"/>
      <c r="D12" s="9">
        <v>8</v>
      </c>
      <c r="E12" s="9">
        <v>2</v>
      </c>
      <c r="F12" s="9">
        <v>157</v>
      </c>
      <c r="G12" s="9">
        <v>18</v>
      </c>
      <c r="H12" s="9">
        <v>3</v>
      </c>
      <c r="I12" s="9"/>
      <c r="J12" s="20">
        <v>188</v>
      </c>
      <c r="M12" t="s">
        <v>60</v>
      </c>
      <c r="N12" s="34">
        <v>0</v>
      </c>
      <c r="O12" s="34">
        <v>3</v>
      </c>
      <c r="P12" s="34"/>
      <c r="Q12" s="34">
        <v>3</v>
      </c>
    </row>
    <row r="13" spans="2:17" x14ac:dyDescent="0.75">
      <c r="B13" s="8" t="s">
        <v>67</v>
      </c>
      <c r="C13" s="8">
        <v>0</v>
      </c>
      <c r="D13" s="8">
        <v>5</v>
      </c>
      <c r="E13" s="8">
        <v>1</v>
      </c>
      <c r="F13" s="8">
        <v>29</v>
      </c>
      <c r="G13" s="8">
        <v>3</v>
      </c>
      <c r="H13" s="8">
        <v>0</v>
      </c>
      <c r="I13" s="8"/>
      <c r="J13" s="8">
        <v>38</v>
      </c>
      <c r="M13" t="s">
        <v>9</v>
      </c>
      <c r="N13" s="34">
        <v>4</v>
      </c>
      <c r="O13" s="34">
        <v>11</v>
      </c>
      <c r="P13" s="34"/>
      <c r="Q13" s="34">
        <v>15</v>
      </c>
    </row>
    <row r="14" spans="2:17" x14ac:dyDescent="0.75">
      <c r="B14" s="8" t="s">
        <v>68</v>
      </c>
      <c r="C14" s="8">
        <v>0</v>
      </c>
      <c r="D14" s="8">
        <v>3</v>
      </c>
      <c r="E14" s="8">
        <v>1</v>
      </c>
      <c r="F14" s="8">
        <v>128</v>
      </c>
      <c r="G14" s="8">
        <v>15</v>
      </c>
      <c r="H14" s="8">
        <v>3</v>
      </c>
      <c r="I14" s="8"/>
      <c r="J14" s="8">
        <v>150</v>
      </c>
      <c r="M14" t="s">
        <v>52</v>
      </c>
      <c r="N14" s="34">
        <v>1</v>
      </c>
      <c r="O14" s="34">
        <v>0</v>
      </c>
      <c r="P14" s="34"/>
      <c r="Q14" s="34">
        <v>1</v>
      </c>
    </row>
    <row r="15" spans="2:17" x14ac:dyDescent="0.75">
      <c r="C15" s="8"/>
      <c r="D15" s="8"/>
      <c r="E15" s="8"/>
      <c r="F15" s="8"/>
      <c r="G15" s="8"/>
      <c r="H15" s="8"/>
      <c r="I15" s="8"/>
      <c r="J15" s="8"/>
      <c r="M15" t="s">
        <v>26</v>
      </c>
      <c r="N15" s="34">
        <v>1</v>
      </c>
      <c r="O15" s="34">
        <v>5</v>
      </c>
      <c r="P15" s="34"/>
      <c r="Q15" s="34">
        <v>6</v>
      </c>
    </row>
    <row r="16" spans="2:17" x14ac:dyDescent="0.75">
      <c r="B16" s="7" t="s">
        <v>87</v>
      </c>
      <c r="C16" s="7">
        <v>3</v>
      </c>
      <c r="D16" s="7">
        <v>35</v>
      </c>
      <c r="E16" s="7">
        <v>5</v>
      </c>
      <c r="F16" s="7">
        <v>452</v>
      </c>
      <c r="G16" s="7">
        <v>89</v>
      </c>
      <c r="H16" s="7">
        <v>10</v>
      </c>
      <c r="I16" s="7"/>
      <c r="J16" s="7">
        <v>594</v>
      </c>
      <c r="M16" t="s">
        <v>7</v>
      </c>
      <c r="N16" s="34">
        <v>13</v>
      </c>
      <c r="O16" s="34">
        <v>64</v>
      </c>
      <c r="P16" s="34"/>
      <c r="Q16" s="34">
        <v>77</v>
      </c>
    </row>
    <row r="17" spans="1:17" x14ac:dyDescent="0.75">
      <c r="M17" t="s">
        <v>12</v>
      </c>
      <c r="N17" s="34">
        <v>11</v>
      </c>
      <c r="O17" s="34">
        <v>59</v>
      </c>
      <c r="P17" s="34"/>
      <c r="Q17" s="34">
        <v>70</v>
      </c>
    </row>
    <row r="18" spans="1:17" x14ac:dyDescent="0.75">
      <c r="M18" t="s">
        <v>75</v>
      </c>
      <c r="N18" s="34">
        <v>0</v>
      </c>
      <c r="O18" s="34">
        <v>2</v>
      </c>
      <c r="P18" s="34"/>
      <c r="Q18" s="34">
        <v>2</v>
      </c>
    </row>
    <row r="19" spans="1:17" x14ac:dyDescent="0.75">
      <c r="M19" t="s">
        <v>22</v>
      </c>
      <c r="N19" s="34">
        <v>2</v>
      </c>
      <c r="O19" s="34">
        <v>3</v>
      </c>
      <c r="P19" s="34"/>
      <c r="Q19" s="34">
        <v>5</v>
      </c>
    </row>
    <row r="20" spans="1:17" x14ac:dyDescent="0.75">
      <c r="A20" s="78" t="s">
        <v>102</v>
      </c>
      <c r="B20" s="7" t="s">
        <v>101</v>
      </c>
      <c r="C20" s="7" t="s">
        <v>72</v>
      </c>
      <c r="D20" s="7" t="s">
        <v>39</v>
      </c>
      <c r="E20" s="7" t="s">
        <v>20</v>
      </c>
      <c r="F20" s="7" t="s">
        <v>40</v>
      </c>
      <c r="G20" s="7" t="s">
        <v>41</v>
      </c>
      <c r="H20" s="7" t="s">
        <v>43</v>
      </c>
      <c r="I20" s="7"/>
      <c r="J20" s="7" t="s">
        <v>87</v>
      </c>
      <c r="M20" t="s">
        <v>76</v>
      </c>
      <c r="N20" s="34">
        <v>0</v>
      </c>
      <c r="O20" s="34">
        <v>1</v>
      </c>
      <c r="P20" s="34"/>
      <c r="Q20" s="34">
        <v>1</v>
      </c>
    </row>
    <row r="21" spans="1:17" x14ac:dyDescent="0.75">
      <c r="A21" s="78"/>
      <c r="B21" s="26"/>
      <c r="C21" s="26"/>
      <c r="D21" s="26"/>
      <c r="E21" s="26"/>
      <c r="F21" s="26"/>
      <c r="G21" s="26"/>
      <c r="H21" s="26"/>
      <c r="I21" s="26"/>
      <c r="J21" s="26"/>
      <c r="M21" t="s">
        <v>37</v>
      </c>
      <c r="N21" s="34">
        <v>0</v>
      </c>
      <c r="O21" s="34">
        <v>1</v>
      </c>
      <c r="P21" s="34"/>
      <c r="Q21" s="34">
        <v>1</v>
      </c>
    </row>
    <row r="22" spans="1:17" ht="14.75" customHeight="1" x14ac:dyDescent="0.75">
      <c r="A22" s="78"/>
      <c r="B22" s="4" t="s">
        <v>90</v>
      </c>
      <c r="C22" s="9">
        <v>0</v>
      </c>
      <c r="D22" s="9">
        <v>10</v>
      </c>
      <c r="E22" s="9">
        <v>2</v>
      </c>
      <c r="F22" s="9">
        <v>68</v>
      </c>
      <c r="G22" s="9">
        <v>32</v>
      </c>
      <c r="H22" s="9">
        <v>1</v>
      </c>
      <c r="I22" s="9"/>
      <c r="J22" s="20">
        <v>113</v>
      </c>
      <c r="M22" t="s">
        <v>18</v>
      </c>
      <c r="N22" s="34">
        <v>1</v>
      </c>
      <c r="O22" s="34">
        <v>5</v>
      </c>
      <c r="P22" s="34"/>
      <c r="Q22" s="34">
        <v>6</v>
      </c>
    </row>
    <row r="23" spans="1:17" x14ac:dyDescent="0.75">
      <c r="A23" s="78"/>
      <c r="B23" s="31" t="s">
        <v>15</v>
      </c>
      <c r="C23" s="31">
        <v>0</v>
      </c>
      <c r="D23" s="31">
        <v>0</v>
      </c>
      <c r="E23" s="31">
        <v>0</v>
      </c>
      <c r="F23" s="31">
        <v>20</v>
      </c>
      <c r="G23" s="31">
        <v>5</v>
      </c>
      <c r="H23" s="31">
        <v>0</v>
      </c>
      <c r="I23" s="31"/>
      <c r="J23" s="31">
        <v>25</v>
      </c>
      <c r="M23" t="s">
        <v>10</v>
      </c>
      <c r="N23" s="34">
        <v>10</v>
      </c>
      <c r="O23" s="34">
        <v>39</v>
      </c>
      <c r="P23" s="34"/>
      <c r="Q23" s="34">
        <v>49</v>
      </c>
    </row>
    <row r="24" spans="1:17" x14ac:dyDescent="0.75">
      <c r="A24" s="78"/>
      <c r="B24" s="31" t="s">
        <v>4</v>
      </c>
      <c r="C24" s="31">
        <v>0</v>
      </c>
      <c r="D24" s="31">
        <v>7</v>
      </c>
      <c r="E24" s="31">
        <v>2</v>
      </c>
      <c r="F24" s="31">
        <v>37</v>
      </c>
      <c r="G24" s="31">
        <v>25</v>
      </c>
      <c r="H24" s="31">
        <v>0</v>
      </c>
      <c r="I24" s="31"/>
      <c r="J24" s="31">
        <v>71</v>
      </c>
      <c r="M24" t="s">
        <v>27</v>
      </c>
      <c r="N24" s="34">
        <v>1</v>
      </c>
      <c r="O24" s="34">
        <v>13</v>
      </c>
      <c r="P24" s="34"/>
      <c r="Q24" s="34">
        <v>14</v>
      </c>
    </row>
    <row r="25" spans="1:17" x14ac:dyDescent="0.75">
      <c r="A25" s="78"/>
      <c r="B25" s="31" t="s">
        <v>8</v>
      </c>
      <c r="C25" s="31">
        <v>0</v>
      </c>
      <c r="D25" s="31">
        <v>3</v>
      </c>
      <c r="E25" s="31">
        <v>0</v>
      </c>
      <c r="F25" s="31">
        <v>11</v>
      </c>
      <c r="G25" s="31">
        <v>2</v>
      </c>
      <c r="H25" s="31">
        <v>1</v>
      </c>
      <c r="I25" s="31"/>
      <c r="J25" s="31">
        <v>17</v>
      </c>
      <c r="M25" t="s">
        <v>73</v>
      </c>
      <c r="N25" s="34">
        <v>0</v>
      </c>
      <c r="O25" s="34">
        <v>3</v>
      </c>
      <c r="P25" s="34"/>
      <c r="Q25" s="34">
        <v>3</v>
      </c>
    </row>
    <row r="26" spans="1:17" x14ac:dyDescent="0.75">
      <c r="A26" s="78"/>
      <c r="B26" s="31"/>
      <c r="C26" s="31"/>
      <c r="D26" s="31"/>
      <c r="E26" s="31"/>
      <c r="F26" s="31"/>
      <c r="G26" s="31"/>
      <c r="H26" s="31"/>
      <c r="I26" s="31"/>
      <c r="J26" s="31"/>
      <c r="M26" t="s">
        <v>34</v>
      </c>
      <c r="N26" s="34">
        <v>0</v>
      </c>
      <c r="O26" s="34">
        <v>2</v>
      </c>
      <c r="P26" s="34"/>
      <c r="Q26" s="34">
        <v>2</v>
      </c>
    </row>
    <row r="27" spans="1:17" x14ac:dyDescent="0.75">
      <c r="A27" s="78"/>
      <c r="B27" s="4" t="s">
        <v>91</v>
      </c>
      <c r="C27" s="9">
        <v>3</v>
      </c>
      <c r="D27" s="9">
        <v>25</v>
      </c>
      <c r="E27" s="9">
        <v>3</v>
      </c>
      <c r="F27" s="9">
        <v>384</v>
      </c>
      <c r="G27" s="9">
        <v>57</v>
      </c>
      <c r="H27" s="9">
        <v>9</v>
      </c>
      <c r="I27" s="9"/>
      <c r="J27" s="20">
        <v>481</v>
      </c>
      <c r="M27" t="s">
        <v>53</v>
      </c>
      <c r="N27" s="34">
        <v>1</v>
      </c>
      <c r="O27" s="34">
        <v>1</v>
      </c>
      <c r="P27" s="34"/>
      <c r="Q27" s="34">
        <v>2</v>
      </c>
    </row>
    <row r="28" spans="1:17" x14ac:dyDescent="0.75">
      <c r="A28" s="78"/>
      <c r="B28" s="31" t="s">
        <v>15</v>
      </c>
      <c r="C28" s="31">
        <v>1</v>
      </c>
      <c r="D28" s="31">
        <v>3</v>
      </c>
      <c r="E28" s="31">
        <v>1</v>
      </c>
      <c r="F28" s="31">
        <v>128</v>
      </c>
      <c r="G28" s="31">
        <v>15</v>
      </c>
      <c r="H28" s="31">
        <v>3</v>
      </c>
      <c r="I28" s="31"/>
      <c r="J28" s="31">
        <v>151</v>
      </c>
      <c r="M28" t="s">
        <v>62</v>
      </c>
      <c r="N28" s="34">
        <v>2</v>
      </c>
      <c r="O28" s="34">
        <v>5</v>
      </c>
      <c r="P28" s="34"/>
      <c r="Q28" s="34">
        <v>7</v>
      </c>
    </row>
    <row r="29" spans="1:17" x14ac:dyDescent="0.75">
      <c r="A29" s="78"/>
      <c r="B29" s="31" t="s">
        <v>4</v>
      </c>
      <c r="C29" s="31">
        <v>2</v>
      </c>
      <c r="D29" s="31">
        <v>17</v>
      </c>
      <c r="E29" s="31">
        <v>0</v>
      </c>
      <c r="F29" s="31">
        <v>110</v>
      </c>
      <c r="G29" s="31">
        <v>26</v>
      </c>
      <c r="H29" s="31">
        <v>4</v>
      </c>
      <c r="I29" s="31"/>
      <c r="J29" s="31">
        <v>159</v>
      </c>
      <c r="M29" t="s">
        <v>21</v>
      </c>
      <c r="N29" s="34">
        <v>1</v>
      </c>
      <c r="O29" s="34">
        <v>12</v>
      </c>
      <c r="P29" s="34"/>
      <c r="Q29" s="34">
        <v>13</v>
      </c>
    </row>
    <row r="30" spans="1:17" x14ac:dyDescent="0.75">
      <c r="A30" s="78"/>
      <c r="B30" s="31" t="s">
        <v>8</v>
      </c>
      <c r="C30" s="31">
        <v>0</v>
      </c>
      <c r="D30" s="31">
        <v>5</v>
      </c>
      <c r="E30" s="31">
        <v>2</v>
      </c>
      <c r="F30" s="31">
        <v>146</v>
      </c>
      <c r="G30" s="31">
        <v>16</v>
      </c>
      <c r="H30" s="31">
        <v>2</v>
      </c>
      <c r="I30" s="31"/>
      <c r="J30" s="31">
        <v>171</v>
      </c>
      <c r="M30" t="s">
        <v>74</v>
      </c>
      <c r="N30" s="34">
        <v>1</v>
      </c>
      <c r="O30" s="34">
        <v>1</v>
      </c>
      <c r="P30" s="34"/>
      <c r="Q30" s="34">
        <v>2</v>
      </c>
    </row>
    <row r="31" spans="1:17" x14ac:dyDescent="0.75">
      <c r="A31" s="78"/>
      <c r="B31" s="26"/>
      <c r="C31" s="30"/>
      <c r="D31" s="30"/>
      <c r="E31" s="30"/>
      <c r="F31" s="30"/>
      <c r="G31" s="30"/>
      <c r="H31" s="30"/>
      <c r="I31" s="30"/>
      <c r="J31" s="30"/>
      <c r="M31" t="s">
        <v>23</v>
      </c>
      <c r="N31" s="34">
        <v>0</v>
      </c>
      <c r="O31" s="34">
        <v>1</v>
      </c>
      <c r="P31" s="34"/>
      <c r="Q31" s="34">
        <v>1</v>
      </c>
    </row>
    <row r="32" spans="1:17" x14ac:dyDescent="0.75">
      <c r="A32" s="78"/>
      <c r="B32" s="26"/>
      <c r="C32" s="30"/>
      <c r="D32" s="30"/>
      <c r="E32" s="30"/>
      <c r="F32" s="30"/>
      <c r="G32" s="30"/>
      <c r="H32" s="30"/>
      <c r="I32" s="30"/>
      <c r="J32" s="30"/>
      <c r="M32" t="s">
        <v>59</v>
      </c>
      <c r="N32" s="34">
        <v>7</v>
      </c>
      <c r="O32" s="34">
        <v>9</v>
      </c>
      <c r="P32" s="34"/>
      <c r="Q32" s="34">
        <v>16</v>
      </c>
    </row>
    <row r="33" spans="1:17" x14ac:dyDescent="0.75">
      <c r="A33" s="78"/>
      <c r="B33" s="7" t="s">
        <v>87</v>
      </c>
      <c r="C33" s="7">
        <v>3</v>
      </c>
      <c r="D33" s="7">
        <v>35</v>
      </c>
      <c r="E33" s="7">
        <v>5</v>
      </c>
      <c r="F33" s="7">
        <v>452</v>
      </c>
      <c r="G33" s="7">
        <v>89</v>
      </c>
      <c r="H33" s="7">
        <v>10</v>
      </c>
      <c r="I33" s="7"/>
      <c r="J33" s="7">
        <v>594</v>
      </c>
      <c r="M33" t="s">
        <v>56</v>
      </c>
      <c r="N33" s="34">
        <v>0</v>
      </c>
      <c r="O33" s="34">
        <v>1</v>
      </c>
      <c r="P33" s="34"/>
      <c r="Q33" s="34">
        <v>1</v>
      </c>
    </row>
    <row r="34" spans="1:17" x14ac:dyDescent="0.75">
      <c r="A34" s="27"/>
      <c r="B34" s="26"/>
      <c r="C34" s="30"/>
      <c r="D34" s="30"/>
      <c r="E34" s="30"/>
      <c r="F34" s="30"/>
      <c r="G34" s="30"/>
      <c r="H34" s="30"/>
      <c r="I34" s="30"/>
      <c r="J34" s="30"/>
      <c r="M34" t="s">
        <v>32</v>
      </c>
      <c r="N34" s="34">
        <v>1</v>
      </c>
      <c r="O34" s="34">
        <v>1</v>
      </c>
      <c r="P34" s="34"/>
      <c r="Q34" s="34">
        <v>2</v>
      </c>
    </row>
    <row r="35" spans="1:17" x14ac:dyDescent="0.75">
      <c r="A35" s="27"/>
      <c r="B35" s="26"/>
      <c r="C35" s="30"/>
      <c r="D35" s="30"/>
      <c r="E35" s="30"/>
      <c r="F35" s="30"/>
      <c r="G35" s="30"/>
      <c r="H35" s="30"/>
      <c r="I35" s="30"/>
      <c r="J35" s="30"/>
      <c r="M35" t="s">
        <v>19</v>
      </c>
      <c r="N35" s="34">
        <v>6</v>
      </c>
      <c r="O35" s="34">
        <v>6</v>
      </c>
      <c r="P35" s="34"/>
      <c r="Q35" s="34">
        <v>12</v>
      </c>
    </row>
    <row r="36" spans="1:17" x14ac:dyDescent="0.75">
      <c r="A36" s="27"/>
      <c r="B36" s="26"/>
      <c r="C36" s="30"/>
      <c r="D36" s="30"/>
      <c r="E36" s="30"/>
      <c r="F36" s="30"/>
      <c r="G36" s="30"/>
      <c r="H36" s="30"/>
      <c r="I36" s="30"/>
      <c r="J36" s="30"/>
      <c r="M36" t="s">
        <v>31</v>
      </c>
      <c r="N36" s="34">
        <v>1</v>
      </c>
      <c r="O36" s="34">
        <v>4</v>
      </c>
      <c r="P36" s="34"/>
      <c r="Q36" s="34">
        <v>5</v>
      </c>
    </row>
    <row r="37" spans="1:17" x14ac:dyDescent="0.75">
      <c r="A37" s="27"/>
      <c r="B37" s="28"/>
      <c r="C37" s="29"/>
      <c r="D37" s="29"/>
      <c r="E37" s="29"/>
      <c r="F37" s="29"/>
      <c r="G37" s="29"/>
      <c r="H37" s="29"/>
      <c r="I37" s="29"/>
      <c r="J37" s="29"/>
      <c r="M37" t="s">
        <v>24</v>
      </c>
      <c r="N37" s="34">
        <v>20</v>
      </c>
      <c r="O37" s="34">
        <v>88</v>
      </c>
      <c r="P37" s="34"/>
      <c r="Q37" s="34">
        <v>108</v>
      </c>
    </row>
    <row r="38" spans="1:17" x14ac:dyDescent="0.75">
      <c r="A38" s="26"/>
      <c r="B38" s="26"/>
      <c r="C38" s="26"/>
      <c r="D38" s="26"/>
      <c r="E38" s="26"/>
      <c r="F38" s="26"/>
      <c r="G38" s="26"/>
      <c r="H38" s="26"/>
      <c r="I38" s="26"/>
      <c r="J38" s="26"/>
      <c r="M38" t="s">
        <v>63</v>
      </c>
      <c r="N38" s="34">
        <v>0</v>
      </c>
      <c r="O38" s="34">
        <v>1</v>
      </c>
      <c r="P38" s="34"/>
      <c r="Q38" s="34">
        <v>1</v>
      </c>
    </row>
    <row r="39" spans="1:17" x14ac:dyDescent="0.75">
      <c r="M39" t="s">
        <v>77</v>
      </c>
      <c r="N39" s="34">
        <v>0</v>
      </c>
      <c r="O39" s="34">
        <v>2</v>
      </c>
      <c r="P39" s="34"/>
      <c r="Q39" s="34">
        <v>2</v>
      </c>
    </row>
    <row r="40" spans="1:17" x14ac:dyDescent="0.75">
      <c r="M40" t="s">
        <v>28</v>
      </c>
      <c r="N40" s="34">
        <v>9</v>
      </c>
      <c r="O40" s="34">
        <v>24</v>
      </c>
      <c r="P40" s="34"/>
      <c r="Q40" s="34">
        <v>33</v>
      </c>
    </row>
    <row r="41" spans="1:17" x14ac:dyDescent="0.75">
      <c r="M41" t="s">
        <v>50</v>
      </c>
      <c r="N41" s="34">
        <v>8</v>
      </c>
      <c r="O41" s="34">
        <v>64</v>
      </c>
      <c r="P41" s="34"/>
      <c r="Q41" s="34">
        <v>72</v>
      </c>
    </row>
    <row r="42" spans="1:17" x14ac:dyDescent="0.75">
      <c r="N42" s="34"/>
      <c r="O42" s="34"/>
      <c r="P42" s="34"/>
      <c r="Q42" s="34"/>
    </row>
    <row r="43" spans="1:17" x14ac:dyDescent="0.75">
      <c r="M43" s="7" t="s">
        <v>87</v>
      </c>
      <c r="N43" s="7">
        <v>111</v>
      </c>
      <c r="O43" s="7">
        <v>483</v>
      </c>
      <c r="P43" s="7"/>
      <c r="Q43" s="7">
        <v>594</v>
      </c>
    </row>
  </sheetData>
  <mergeCells count="1">
    <mergeCell ref="A20:A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Anonymized Registration Data</vt:lpstr>
      <vt:lpstr>ICMP 2012 </vt:lpstr>
      <vt:lpstr>ICMP 2012 - Tables</vt:lpstr>
      <vt:lpstr>ICMP 2015</vt:lpstr>
      <vt:lpstr>ICMP 2015 - Tables</vt:lpstr>
      <vt:lpstr>ICMP 2018</vt:lpstr>
      <vt:lpstr>ICMP 2018 - Tables</vt:lpstr>
      <vt:lpstr>ICMP 2021</vt:lpstr>
      <vt:lpstr>ICMP 2021 - Tables</vt:lpstr>
      <vt:lpstr>Fig.1 (Nationalities)</vt:lpstr>
      <vt:lpstr>Fig.2 (speakers-nationalit.)</vt:lpstr>
      <vt:lpstr>Fig.3 (Leaky pipeline)</vt:lpstr>
      <vt:lpstr>Fig. 6-8 (Speakers)</vt:lpstr>
      <vt:lpstr>Fig. 9 (Attendance)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Cenatiempo</dc:creator>
  <cp:lastModifiedBy>seren</cp:lastModifiedBy>
  <dcterms:created xsi:type="dcterms:W3CDTF">2015-06-05T18:19:34Z</dcterms:created>
  <dcterms:modified xsi:type="dcterms:W3CDTF">2022-03-28T07:26:02Z</dcterms:modified>
</cp:coreProperties>
</file>